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updateLinks="always" hidePivotFieldList="1" defaultThemeVersion="124226"/>
  <mc:AlternateContent xmlns:mc="http://schemas.openxmlformats.org/markup-compatibility/2006">
    <mc:Choice Requires="x15">
      <x15ac:absPath xmlns:x15ac="http://schemas.microsoft.com/office/spreadsheetml/2010/11/ac" url="C:\Users\rodri\OneDrive\Escritorio\Escritorio Dell\FIDUPREVISORA\Plan Anual de Adquisiciones\2026\"/>
    </mc:Choice>
  </mc:AlternateContent>
  <xr:revisionPtr revIDLastSave="0" documentId="13_ncr:1_{AD99CA23-F753-4FB5-8465-387F8878ADC8}" xr6:coauthVersionLast="47" xr6:coauthVersionMax="47" xr10:uidLastSave="{00000000-0000-0000-0000-000000000000}"/>
  <bookViews>
    <workbookView xWindow="-108" yWindow="-108" windowWidth="23256" windowHeight="12456" xr2:uid="{00000000-000D-0000-FFFF-FFFF00000000}"/>
  </bookViews>
  <sheets>
    <sheet name="FR-GAD-02-021" sheetId="10" r:id="rId1"/>
    <sheet name="Hoja1" sheetId="12" state="hidden" r:id="rId2"/>
    <sheet name="Líneas Eliminadas" sheetId="13" state="hidden" r:id="rId3"/>
    <sheet name="Hoja2" sheetId="5" state="hidden" r:id="rId4"/>
  </sheets>
  <definedNames>
    <definedName name="\a">#REF!</definedName>
    <definedName name="\b">#REF!</definedName>
    <definedName name="\c">#REF!</definedName>
    <definedName name="\d">#REF!</definedName>
    <definedName name="\i">#REF!</definedName>
    <definedName name="\w">#REF!</definedName>
    <definedName name="\z">#REF!</definedName>
    <definedName name="_DIV1">#REF!</definedName>
    <definedName name="_xlnm._FilterDatabase" localSheetId="0" hidden="1">'FR-GAD-02-021'!$A$23:$O$338</definedName>
    <definedName name="_PAS1990">#REF!</definedName>
    <definedName name="_PYG1999">#REF!</definedName>
    <definedName name="A_impresión_IM">#REF!</definedName>
    <definedName name="ACRInt">#REF!</definedName>
    <definedName name="Airframe">#REF!</definedName>
    <definedName name="alfonso">#REF!</definedName>
    <definedName name="_xlnm.Print_Area" localSheetId="0">'FR-GAD-02-021'!$A$1:$O$338</definedName>
    <definedName name="_xlnm.Print_Area">#REF!</definedName>
    <definedName name="ASDASDAS" hidden="1">{"Balance",#N/A,FALSE,"P&amp;G BG";"PyG",#N/A,FALSE,"P&amp;G BG";"CAJA",#N/A,FALSE,"P&amp;G BG"}</definedName>
    <definedName name="AVIONES">#REF!</definedName>
    <definedName name="B_ATER_NAL">#REF!</definedName>
    <definedName name="bankdays">#REF!</definedName>
    <definedName name="Base">#REF!</definedName>
    <definedName name="_xlnm.Database">#REF!</definedName>
    <definedName name="BUSCAR_MES">#REF!</definedName>
    <definedName name="BUSCAR_NAL">#REF!</definedName>
    <definedName name="C_">#REF!</definedName>
    <definedName name="Cancelaciones">#REF!</definedName>
    <definedName name="canro">#REF!</definedName>
    <definedName name="cc">#REF!</definedName>
    <definedName name="COMB_INT">#REF!</definedName>
    <definedName name="COMB_NAL">#REF!</definedName>
    <definedName name="COMBUINT">#REF!</definedName>
    <definedName name="COMBUNAL">#REF!</definedName>
    <definedName name="CONFIG">#REF!</definedName>
    <definedName name="Contribuciones">#REF!</definedName>
    <definedName name="_xlnm.Criteria" localSheetId="0">'FR-GAD-02-021'!#REF!</definedName>
    <definedName name="CTOFIJO">#REF!</definedName>
    <definedName name="CTOVARIABLE">#REF!</definedName>
    <definedName name="cy">#REF!</definedName>
    <definedName name="D">#REF!</definedName>
    <definedName name="Datos">#REF!</definedName>
    <definedName name="Datos_Avianca">#REF!</definedName>
    <definedName name="Datos_Sam">#REF!</definedName>
    <definedName name="DemAv">#REF!</definedName>
    <definedName name="DemMM">#REF!</definedName>
    <definedName name="DFGSDFSD" hidden="1">{"Balance",#N/A,FALSE,"P&amp;G BG";"PyG",#N/A,FALSE,"P&amp;G BG";"CAJA",#N/A,FALSE,"P&amp;G BG"}</definedName>
    <definedName name="DFHB">#REF!</definedName>
    <definedName name="DIAS_MES">#REF!</definedName>
    <definedName name="DIV">#REF!</definedName>
    <definedName name="DJGHJGJH">#REF!</definedName>
    <definedName name="DV">#REF!</definedName>
    <definedName name="EE">#REF!</definedName>
    <definedName name="engines">#REF!</definedName>
    <definedName name="EQUIPO">#REF!</definedName>
    <definedName name="FDFGFD">#REF!</definedName>
    <definedName name="FECHA">#REF!</definedName>
    <definedName name="FFDDFGFGDF">#REF!</definedName>
    <definedName name="fh">#REF!</definedName>
    <definedName name="Fleet">#REF!</definedName>
    <definedName name="FRET" hidden="1">{"Balance",#N/A,FALSE,"P&amp;G BG";"PyG",#N/A,FALSE,"P&amp;G BG";"CAJA",#N/A,FALSE,"P&amp;G BG"}</definedName>
    <definedName name="FUEL">#REF!</definedName>
    <definedName name="GFSDG" hidden="1">{"Balance",#N/A,FALSE,"P&amp;G BG";"PyG",#N/A,FALSE,"P&amp;G BG";"CAJA",#N/A,FALSE,"P&amp;G BG"}</definedName>
    <definedName name="Graf">#REF!</definedName>
    <definedName name="HORA_BLOQUE">#REF!</definedName>
    <definedName name="INFORME">#REF!</definedName>
    <definedName name="lalaç" hidden="1">{"Balance",#N/A,FALSE,"P&amp;G BG";"PyG",#N/A,FALSE,"P&amp;G BG";"CAJA",#N/A,FALSE,"P&amp;G BG"}</definedName>
    <definedName name="Landing_gear">#REF!</definedName>
    <definedName name="leasing" hidden="1">{"Balance",#N/A,FALSE,"P&amp;G BG";"PyG",#N/A,FALSE,"P&amp;G BG";"CAJA",#N/A,FALSE,"P&amp;G BG"}</definedName>
    <definedName name="marcela">#REF!</definedName>
    <definedName name="MES_ABREV">#REF!</definedName>
    <definedName name="MILLONES_COL">#REF!</definedName>
    <definedName name="MISIONVISION">#REF!</definedName>
    <definedName name="mm">#REF!</definedName>
    <definedName name="OUTSOURCING" hidden="1">{"Balance",#N/A,FALSE,"P&amp;G BG";"PyG",#N/A,FALSE,"P&amp;G BG";"CAJA",#N/A,FALSE,"P&amp;G BG"}</definedName>
    <definedName name="P">#REF!</definedName>
    <definedName name="page\x2dtotal">#REF!</definedName>
    <definedName name="page\x2dtotal\x2dmaster0">#REF!</definedName>
    <definedName name="PAX_SILL_DEM">#REF!</definedName>
    <definedName name="PMP_SMO">#REF!</definedName>
    <definedName name="PRECIOS" hidden="1">{"Balance",#N/A,FALSE,"P&amp;G BG";"PyG",#N/A,FALSE,"P&amp;G BG";"CAJA",#N/A,FALSE,"P&amp;G BG"}</definedName>
    <definedName name="PRECIOSAVMM" hidden="1">{"Balance",#N/A,FALSE,"P&amp;G BG";"PyG",#N/A,FALSE,"P&amp;G BG";"CAJA",#N/A,FALSE,"P&amp;G BG"}</definedName>
    <definedName name="PRESUPUESTO">#REF!</definedName>
    <definedName name="q">#REF!</definedName>
    <definedName name="reservestable">#REF!</definedName>
    <definedName name="Resumen_Avianca">#REF!</definedName>
    <definedName name="Resumen_Sam">#REF!</definedName>
    <definedName name="route">#REF!</definedName>
    <definedName name="RTYER">#REF!</definedName>
    <definedName name="RTYER1">#REF!</definedName>
    <definedName name="SADASDAS" hidden="1">{"Balance",#N/A,FALSE,"P&amp;G BG";"PyG",#N/A,FALSE,"P&amp;G BG";"CAJA",#N/A,FALSE,"P&amp;G BG"}</definedName>
    <definedName name="SDFSDFSDFDSF" hidden="1">{"Balance",#N/A,FALSE,"P&amp;G BG";"PyG",#N/A,FALSE,"P&amp;G BG";"CAJA",#N/A,FALSE,"P&amp;G BG"}</definedName>
    <definedName name="SILLAS">#REF!</definedName>
    <definedName name="SILLAS_CONFIG">#REF!</definedName>
    <definedName name="Summa">#REF!</definedName>
    <definedName name="Tabla">#REF!</definedName>
    <definedName name="TIME_VLO">#REF!</definedName>
    <definedName name="_xlnm.Print_Titles" localSheetId="0">'FR-GAD-02-021'!$22:$23</definedName>
    <definedName name="_xlnm.Print_Titles">#REF!</definedName>
    <definedName name="Títulos_a_imprimir_IM">#REF!,#REF!</definedName>
    <definedName name="TRM">#REF!</definedName>
    <definedName name="TRM_BUDGET_2005">#REF!</definedName>
    <definedName name="TV">#REF!</definedName>
    <definedName name="TYURT">#REF!</definedName>
    <definedName name="TYUTY">#REF!</definedName>
    <definedName name="ventasI" hidden="1">{"Balance",#N/A,FALSE,"P&amp;G BG";"PyG",#N/A,FALSE,"P&amp;G BG";"CAJA",#N/A,FALSE,"P&amp;G BG"}</definedName>
    <definedName name="WDASDASD" hidden="1">{"Balance",#N/A,FALSE,"P&amp;G BG";"PyG",#N/A,FALSE,"P&amp;G BG";"CAJA",#N/A,FALSE,"P&amp;G BG"}</definedName>
    <definedName name="wrn.todo." hidden="1">{"Balance",#N/A,FALSE,"P&amp;G BG";"PyG",#N/A,FALSE,"P&amp;G BG";"CAJA",#N/A,FALSE,"P&amp;G BG"}</definedName>
    <definedName name="XX">#REF!</definedName>
    <definedName name="ZATNAL">#REF!</definedName>
    <definedName name="ZTIMEVL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9" i="10" l="1"/>
  <c r="K219" i="10"/>
  <c r="K212" i="10" l="1"/>
  <c r="L197" i="10" l="1"/>
  <c r="C19" i="10" l="1"/>
  <c r="K331" i="10" l="1"/>
  <c r="K329" i="10"/>
  <c r="K328" i="10"/>
  <c r="K324" i="10"/>
  <c r="K323" i="10"/>
  <c r="K321" i="10"/>
  <c r="K309" i="10"/>
  <c r="K308" i="10"/>
  <c r="K297" i="10"/>
  <c r="K296" i="10"/>
  <c r="I281" i="10"/>
  <c r="H281" i="10"/>
  <c r="L205" i="10"/>
  <c r="K205" i="10"/>
  <c r="K203" i="10"/>
  <c r="K199" i="10"/>
  <c r="K198" i="10"/>
  <c r="K190" i="10"/>
  <c r="K177" i="10"/>
  <c r="C1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tc={DAE48824-D7F7-4416-A82E-5FC964D41660}</author>
  </authors>
  <commentList>
    <comment ref="A1" authorId="0" shapeId="0" xr:uid="{DAE48824-D7F7-4416-A82E-5FC964D41660}">
      <text>
        <t>[Comentario encadenado]
Su versión de Excel le permite leer este comentario encadenado; sin embargo, las ediciones que se apliquen se quitarán si el archivo se abre en una versión más reciente de Excel. Más información: https://go.microsoft.com/fwlink/?linkid=870924
Comentario:
    El código es asignado por la Gerencia de Adquisiciones y Contratos.</t>
      </text>
    </comment>
  </commentList>
</comments>
</file>

<file path=xl/sharedStrings.xml><?xml version="1.0" encoding="utf-8"?>
<sst xmlns="http://schemas.openxmlformats.org/spreadsheetml/2006/main" count="3998" uniqueCount="870">
  <si>
    <t xml:space="preserve">El Plan Anual de Adquisiciones - PAA es un instrumento de planeación de la actividad contractual de las Entidades Estatales para: (I) identificar, registrar, programar y divulgar las necesidades de bienes, obras y servicios, y (ii) para diseñar estrategias de contratación basadas en agregación de la demanda que permitan incrementar la eficiencia en los Procesos de Contratación. </t>
  </si>
  <si>
    <t xml:space="preserve">El Plan Anual de Adquisiciones es un documento de naturaleza informativa y las adquisiciones incluidas en el mismo pueden ser canceladas, revisadas o modificadas. Esta información no representa compromiso u obligación alguna por parte de la entidad estatal ni la compromete a adquirir los bienes, obras y servicios en él señalados. </t>
  </si>
  <si>
    <t>A. INFORMACIÓN GENERAL DE LA ENTIDAD</t>
  </si>
  <si>
    <t>Nombre</t>
  </si>
  <si>
    <t>Fiduprevisora S.A.</t>
  </si>
  <si>
    <t>Dirección</t>
  </si>
  <si>
    <t xml:space="preserve">Calle 72 #10-03 </t>
  </si>
  <si>
    <t>Teléfono</t>
  </si>
  <si>
    <t>Página web</t>
  </si>
  <si>
    <t>www.fiduprevisora.com.co</t>
  </si>
  <si>
    <t>Misión y visión</t>
  </si>
  <si>
    <t>Perspectiva estratégica</t>
  </si>
  <si>
    <t>- Crecimiento de ingresos y eficiencia operativa
- Foco en el cliente y posicionamiento en el mercado
- Desarrollo de productos y servicios perfectos
- Automatización y optimización de procesos
- Talento Humano Competente</t>
  </si>
  <si>
    <t>Información de contacto</t>
  </si>
  <si>
    <t>intdemercados@fiduprevisora.com.co</t>
  </si>
  <si>
    <t>Valor total del PAA</t>
  </si>
  <si>
    <t>Límite de contratación menor cuantía</t>
  </si>
  <si>
    <t>N/A</t>
  </si>
  <si>
    <t>Límite de contratación mínima cuantía</t>
  </si>
  <si>
    <t>Fecha de última actualización del PAA</t>
  </si>
  <si>
    <t>B. ADQUISICIONES</t>
  </si>
  <si>
    <t>PLANEADAS</t>
  </si>
  <si>
    <t>Código</t>
  </si>
  <si>
    <t>Descripción</t>
  </si>
  <si>
    <t>Fecha estimada de inicio de proceso de selección</t>
  </si>
  <si>
    <t>Fecha máxima de inicio de ejecución del contrato</t>
  </si>
  <si>
    <t>Duración estimada del contrato</t>
  </si>
  <si>
    <t xml:space="preserve">Modalidad de selección </t>
  </si>
  <si>
    <t>Área solicitante</t>
  </si>
  <si>
    <t>Dependencia</t>
  </si>
  <si>
    <t>Fuente de los recursos</t>
  </si>
  <si>
    <t>Valor total estimado</t>
  </si>
  <si>
    <t>Valor estimado en la vigencia actual</t>
  </si>
  <si>
    <t>¿Se requieren vigencias futuras?</t>
  </si>
  <si>
    <t>Estado de solicitud de vigencias futuras</t>
  </si>
  <si>
    <t>Datos de contacto del responsable</t>
  </si>
  <si>
    <t>PAA-AC-001-2026</t>
  </si>
  <si>
    <t>80101500;84111603</t>
  </si>
  <si>
    <t>Preparación Evaluación externa de calidad</t>
  </si>
  <si>
    <t>ENERO</t>
  </si>
  <si>
    <t>4 MESES</t>
  </si>
  <si>
    <t>Contratación Directa</t>
  </si>
  <si>
    <t>Auditoría Corporativa</t>
  </si>
  <si>
    <t>OTRAS ASESORÍAS</t>
  </si>
  <si>
    <t>NO</t>
  </si>
  <si>
    <t>Ramos Gordillo Mauricio - maramos@fiduprevisora.com.co</t>
  </si>
  <si>
    <t>PAA-AC-002-2026</t>
  </si>
  <si>
    <t>Evaluación externa de calidad</t>
  </si>
  <si>
    <t>JULIO</t>
  </si>
  <si>
    <t>AGOSTO</t>
  </si>
  <si>
    <t>2 MESES</t>
  </si>
  <si>
    <t>CERTIFICACIONES</t>
  </si>
  <si>
    <t>PAA-DC-001-2026</t>
  </si>
  <si>
    <t>El CONTRATISTA, actuando con plena autonomía técnica, administrativa y operativa, se obliga a prestar de manera personal sus servicios como realizador audiovisual, asumiendo de forma integral la planificación, edición, producción y entrega de los contenidos audiovisuales requeridos por el CONTRATANTE.</t>
  </si>
  <si>
    <t>6 MESES</t>
  </si>
  <si>
    <t>Dirección de Comunicaciones</t>
  </si>
  <si>
    <t>Presidencia</t>
  </si>
  <si>
    <t>Gallego Pelaez Vanessa - vgallego@fiduprevisora.com.co</t>
  </si>
  <si>
    <t>PAA-DC-002-2026</t>
  </si>
  <si>
    <t>El CONTRATISTA, actuando con plena autonomía técnica y administrativa, se obliga a prestar de manera personal sus servicios profesionales como comunicador social, para el diseño, implementación y ejecución de estrategias integrales de comunicación institucional de Fiduprevisora, orientadas a fortalecer el posicionamiento, la reputación corporativa y la divulgación efectiva de los objetivos misionales de la Entidad.</t>
  </si>
  <si>
    <t>PAA-DC-003-2026</t>
  </si>
  <si>
    <t xml:space="preserve">Estrategia de comunicaciones </t>
  </si>
  <si>
    <t>MARZO</t>
  </si>
  <si>
    <t>JUNIO</t>
  </si>
  <si>
    <t>3 MESES</t>
  </si>
  <si>
    <t>Invitación Cerrada</t>
  </si>
  <si>
    <t>PUBLICIDAD Y PROPAGANDA</t>
  </si>
  <si>
    <t>PAA-DC-004-2026</t>
  </si>
  <si>
    <t>El CONTRATISTA, con autonomía técnica y administrativa, se obliga con el CONTRATANTE a la prestación de servicios  para la planeación, implementación y ejecución de una estrategia integral de comunicaciones  de Fiduprevisora S.A., orientada al posicionamiento institucional, la divulgación de sus líneas de negocio y proyectos, la gestión de eventos, media training, pauta publicitaria y el fortalecimiento de la comunicación interna y externa, con el fin de lograr posicionamiento y fortalecimiento de la imagen corporativa de la entidad.</t>
  </si>
  <si>
    <t>12 MESES</t>
  </si>
  <si>
    <t>PAA-DC-006-2026</t>
  </si>
  <si>
    <t>82121505;80141600</t>
  </si>
  <si>
    <t xml:space="preserve">Material promocional </t>
  </si>
  <si>
    <t>FEBRERO</t>
  </si>
  <si>
    <t>1 MES</t>
  </si>
  <si>
    <t>Invitación Abierta</t>
  </si>
  <si>
    <t>PAA-DC-007-2026</t>
  </si>
  <si>
    <t xml:space="preserve">Publicación GRUPO BICENTENARIO </t>
  </si>
  <si>
    <t>PAA-DS-001-2026</t>
  </si>
  <si>
    <t>Empresa asesora en FATCA/CRS</t>
  </si>
  <si>
    <t>ABRIL</t>
  </si>
  <si>
    <t>MAYO</t>
  </si>
  <si>
    <t>Mínima Cuantía</t>
  </si>
  <si>
    <t>Dirección SARLAFT</t>
  </si>
  <si>
    <t>Tovar Vasquez Jorge Enrique - jetovar@fiduprevisora.com.co</t>
  </si>
  <si>
    <t>PAA-FOMAG-001-2026</t>
  </si>
  <si>
    <t>80101500;84111500</t>
  </si>
  <si>
    <t>CONTRATISTA con autonomía técnica y administrativa se obliga con el CONTRATANTE en forma personal, a la prestación de servicios profesionales para apoyar la gestión de cobro coactivo desde la sustanciación de las excepciones y recursos que presenten las entidades al Ministerio de Educación Nacional dando cumplimiento a la obligación del contrato de Fiducia, contribuyendo a la recuperación de la cartera que se encuentra en cobro coactivo y/ó las acciones judiciales que permitan la recuperación de la cartera de alrededor de 617 docentes deudores del Fondo por diferentes conceptos, por lo cual, se hace necesaria la vinculación de profesionales en derecho para apoyar y gestionar los procesos cobro coactivo con el Ministerio de Educación Nacional con la finalidad de atender las respuestas pendientes y remitir al MEN los procesos correspondientes, a fin de dar cumplimiento al Contrato de Fiducia y mostrar la respectiva gestión al Consejo Directivo del Fomag y el Gobierno Nacional.</t>
  </si>
  <si>
    <t>10 MESES</t>
  </si>
  <si>
    <t>Dirección Administrativa y Financiera FOMAG</t>
  </si>
  <si>
    <t>Vicepresidencia de Fondo de Prestaciones del Magisterio</t>
  </si>
  <si>
    <t>OTRAS ASESORÍAS FOMAG</t>
  </si>
  <si>
    <t>Maria Angela Beltran Rojas - abeltran@fiduprevisora.com.co</t>
  </si>
  <si>
    <t>PAA-GR-001-2026</t>
  </si>
  <si>
    <t>81111500;81112204</t>
  </si>
  <si>
    <t>EMIS- ISI EMERGING</t>
  </si>
  <si>
    <t>NOVIEMBRE</t>
  </si>
  <si>
    <t>DICIEMBRE</t>
  </si>
  <si>
    <t>Gerencia de Riesgos / Dirección de Sotfware</t>
  </si>
  <si>
    <t>Gerencia de Riesgos</t>
  </si>
  <si>
    <t>AFIL A SIST DE INFO FINAN</t>
  </si>
  <si>
    <t>Sebastian Osorio Negrete - sosorio@fiduprevisora.com.co</t>
  </si>
  <si>
    <t>PAA-GR-002-2026</t>
  </si>
  <si>
    <t>Calificación de riesgos en Administración de Portafolios y Riesgo de Contraparte VALUE AND RISK</t>
  </si>
  <si>
    <t>OCTUBRE</t>
  </si>
  <si>
    <t>CALIFICACIÓN DE RIESGO</t>
  </si>
  <si>
    <t>PAA-VC-001-2026</t>
  </si>
  <si>
    <t>FERIA INDUSTRIAL DEL PACIFICO FENALCO VALLE</t>
  </si>
  <si>
    <t>Gerencia de Estrategia Comercial</t>
  </si>
  <si>
    <t>Vicepresidencia Comercial</t>
  </si>
  <si>
    <t>EVENTOS</t>
  </si>
  <si>
    <t>Maria Alejandra Berrio Jaramillo - mberrio@fiduprevisora.com.co</t>
  </si>
  <si>
    <t>PAA-VC-003-2026</t>
  </si>
  <si>
    <t>PLANEAR COMUNICACIONES</t>
  </si>
  <si>
    <t>PAA-VC-004-2026</t>
  </si>
  <si>
    <t>MATERIAL IMPRESO - BROCHURES</t>
  </si>
  <si>
    <t>MATERIAL IMPRESO</t>
  </si>
  <si>
    <t>PAA-VC-005-2026</t>
  </si>
  <si>
    <t>FENALCO NACIONAL</t>
  </si>
  <si>
    <t>PAA-VC-006-2026</t>
  </si>
  <si>
    <t>CUMBRE DE INVERSIÓN PRIVADA</t>
  </si>
  <si>
    <t>PAA-VC-007-2026</t>
  </si>
  <si>
    <t>EVENTO CORFESTIVAL POPAYAN</t>
  </si>
  <si>
    <t>PAA-VC-008-2026</t>
  </si>
  <si>
    <t>CONGRESO NACIONAL DE MINERIAS</t>
  </si>
  <si>
    <t>PAA-VC-009-2026</t>
  </si>
  <si>
    <t>MATERIAL POP Y ACTIVACION DE MARCA FIDUAHORRO</t>
  </si>
  <si>
    <t>MATERIAL PROMOCIONAL</t>
  </si>
  <si>
    <t>PAA-VC-010-2026</t>
  </si>
  <si>
    <t>ASAMBLEA GENERAL DE AFILIADOS FENALCO ANTIOQUIA</t>
  </si>
  <si>
    <t>PAA-VC-011-2026</t>
  </si>
  <si>
    <t>CONFECAMARAS</t>
  </si>
  <si>
    <t>SEPTIEMBRE</t>
  </si>
  <si>
    <t>PAA-VC-012-2026</t>
  </si>
  <si>
    <t>ORDEN PRESTACION DE SERVICIOS- APOYO A LA GESTIÓN EN EL EQUIPO COMERCIAL</t>
  </si>
  <si>
    <t>PAA-VC-013-2026</t>
  </si>
  <si>
    <t>OTRAS ASESORIAS - PERSONAL DE APOYO PARA ACTUALIZACION DE TERCEROS Y CLIENTES (PEOPLE - VINCULATE)</t>
  </si>
  <si>
    <t>5 MESES</t>
  </si>
  <si>
    <t>PAA-VC-014-2026</t>
  </si>
  <si>
    <t>OTRAS ASESORIAS - ABOGADO</t>
  </si>
  <si>
    <t>7 MESES</t>
  </si>
  <si>
    <t>PAA-VC-015-2026</t>
  </si>
  <si>
    <t>MATERIAL IMPRESO - PENDONES</t>
  </si>
  <si>
    <t>PAA-VCD-001-2026</t>
  </si>
  <si>
    <t>El CONTRATISTA con autonomía técnica se obliga con el CONTRATANTE a prestar sus servicios profesionales para el apoyo jurídico y administrativo en la Vicepresidencia de Contratación Derivada, en el análisis jurídico y en la proyección de documentos y tareas asignadas en el área, incluyendo las gestiones SARLAFT. </t>
  </si>
  <si>
    <t>Vicepresidencia de Contratación Derivada</t>
  </si>
  <si>
    <t>Vera Sanchez Lina Maria - t_lvera@fiduprevisora.com.co</t>
  </si>
  <si>
    <t>PAA-VCD-002-2026</t>
  </si>
  <si>
    <t>El CONTRATISTA con autonomía técnica se obliga con el CONTRATANTE a prestar sus servicios profesionales para el apoyo jurídico y administrativo en la Vicepresidencia de contratación derivada, en el análisis jurídico y en la proyección de documentos y tareas asignadas en el área, incluyendo las gestiones SARLAFT. </t>
  </si>
  <si>
    <t>PAA-VCD-003-2026</t>
  </si>
  <si>
    <t>El CONTRATISTA con autonomía técnica se obliga con el CONTRATANTE a prestar sus servicios profesionales para el apoyo jurídico y administrativo en la Vicepresidencia de contratación derivada, en el análisis jurídico y en la proyección de documentos y tareas asignadas en el área, incluyendo las gestiones SARLAFT.</t>
  </si>
  <si>
    <t>PAA-VCD-004-2026</t>
  </si>
  <si>
    <t>El CONTRATISTA con autonomía técnica y administrativa se obliga con el CONTRATANTE en forma personal, a la prestación de servicios profesionales especializados como abogada para la gestión, estructuración, revisión y proyección de trámites de contratación derivada solicitados por la Unidad de Gestión del Riesgo de Desastres y de forma general a la Vicepresidencia </t>
  </si>
  <si>
    <t>PAA-VCD-005-2026</t>
  </si>
  <si>
    <t>El CONTRATISTA con autonomía técnica y administrativa se obliga con el CONTRATANTE en forma personal, a la prestación de servicios profesionales como abogado para la gestión, proyección, estructuración de trámites de la Vicepresidencia de Contratación Derivada. </t>
  </si>
  <si>
    <t>PAA-VCD-006-2026</t>
  </si>
  <si>
    <t>El CONTRATISTA con autonomía técnica y administrativa se obliga con el CONTRATANTE en forma personal, a la prestación de servicios de apoyo a la gestión jurídica y administrativa en los procesos requeridos por la Vicepresidencia de Contratación Derivada.</t>
  </si>
  <si>
    <t>PAA-VCD-007-2026</t>
  </si>
  <si>
    <t>El CONTRATISTA con autonomía técnica y administrativa se obliga con el CONTRATANTE la prestación de servicios de apoyo a la gestión administrativa en los procesos requeridos por la Vicepresidencia de Contratación Derivada</t>
  </si>
  <si>
    <t>PAA-VCD-008-2026</t>
  </si>
  <si>
    <t>El CONTRATISTA con autonomía técnica y administrativa se obliga con el CONTRATANTE en forma personal, a la prestación de servicios de apoyo a la gestión administrativa en los procesos requeridos por la Vicepresidencia de Contratación Derivada. </t>
  </si>
  <si>
    <t>PAA-VCD-009-2026</t>
  </si>
  <si>
    <t>El CONTRATISTA con autonomía técnica y administrativa se obliga con el CONTRATANTE en forma personal a la prestación de servicios de apoyo a la gestión administrativa en los procesos requeridos por la Vicepresidencia de Contratación Derivada. </t>
  </si>
  <si>
    <t>PAA-VCD-010-2026</t>
  </si>
  <si>
    <t>PAA-VCD-011-2026</t>
  </si>
  <si>
    <t>El CONTRATISTA con autonomía técnica y administrativa se obliga con el CONTRATANTE la prestación de servicios de apoyo a la gestión administrativa en los procesos requeridos por la Vicepresidencia de Contratación Derivada </t>
  </si>
  <si>
    <t>PAA-VCD-012-2026</t>
  </si>
  <si>
    <t xml:space="preserve">El CONTRATISTA con autonomía técnica y administrativa se obliga con el CONTRATANTE en forma personal, a la prestación de servicios técnicos y de apoyo a la gestión administrativa en los procesos requeridos por la Vicepresidencia de Contratación Derivada </t>
  </si>
  <si>
    <t>PAA-VCD-013-2026</t>
  </si>
  <si>
    <t>El CONTRATISTA con autonomía técnica y administrativa se obliga con el CONTRATANTE en forma personal, a la prestación de servicios de apoyo a la gestión administrativa en los procesos requeridos por la Vicepresidencia de Contratación Derivada. </t>
  </si>
  <si>
    <t>PAA-VCD-014-2026</t>
  </si>
  <si>
    <t>PAA-VCD-015-2026</t>
  </si>
  <si>
    <t>PAA-VCD-016-2026</t>
  </si>
  <si>
    <t>El CONTRATISTA con autonomía técnica y administrativa se obliga con el CONTRATANTE en forma personal, a la prestación de servicios de apoyo a la gestión jurídica y administrativa en los procesos requeridos por la Vicepresidencia de Contratación Derivada y la Dirección de Contratos </t>
  </si>
  <si>
    <t>PAA-VCD-017-2026</t>
  </si>
  <si>
    <t>PAA-VCD-018-2026</t>
  </si>
  <si>
    <t>PAA-VCD-019-2026</t>
  </si>
  <si>
    <t>El CONTRATISTA con autonomía técnica y administrativa se obliga con el CONTRATANTE en forma personal a la prestación de servicios de apoyo a la gestión en las diferentes actividades de carácter Jurídico y administrativo en los procesos requeridos por la Vicepresidencia de Contratación Derivada. </t>
  </si>
  <si>
    <t>PAA-VCD-020-2026</t>
  </si>
  <si>
    <t>PAA-VCD-021-2026</t>
  </si>
  <si>
    <t>PAA-VCD-022-2026</t>
  </si>
  <si>
    <t>PAA-VCD-023-2026</t>
  </si>
  <si>
    <t>PAA-VCD-024-2026</t>
  </si>
  <si>
    <t>El CONTRATISTA con autonomía técnica y administrativa se obliga con el CONTRATANTE en forma personal, a la prestación de servicios profesionales como contador para apoyar la revisión contable de los trámites relacionados con liquidaciones instruidas a la Vicepresidencia de Contratación Derivada. </t>
  </si>
  <si>
    <t>PAA-VCD-025-2026</t>
  </si>
  <si>
    <t>PAA-VCD-026-2026</t>
  </si>
  <si>
    <t>El CONTRATISTA con autonomía técnica y administrativa se obliga con el CONTRATANTE en forma personal, a la prestación de servicios técnicos y de apoyo a la gestión administrativa en los procesos requeridos por la Vicepresidencia de Contratación Derivada </t>
  </si>
  <si>
    <t>PAA-VCD-027-2026</t>
  </si>
  <si>
    <t>PAA-VCD-028-2026</t>
  </si>
  <si>
    <t>El contratista, con autonomía técnica y administrativa, se obliga con el contratante a prestar servicios profesionales especializados a la Vicepresidencia de Contratación Derivada, relacionados con los procesos sancionatorios derivados del incumplimiento de las obligaciones contractuales de los contratistas de los diferentes negocios fiduciarios y patrimonios autónomos administrados por la Fiduciaria, de conformidad con la normatividad vigente. </t>
  </si>
  <si>
    <t>PAA-VCD-029-2026</t>
  </si>
  <si>
    <t>El contratista, con autonomía técnica y administrativa, se obliga con el contratante a prestar servicios profesionales a la Vicepresidencia de Contratación Derivada, relacionados con los procesos sancionatorios derivados del incumplimiento de las obligaciones contractuales de los contratistas de los diferentes negocios fiduciarios y patrimonios autónomos administrados por la Fiduciaria, de conformidad con la normatividad vigente. </t>
  </si>
  <si>
    <t>PAA-VCD-030-2026</t>
  </si>
  <si>
    <t>PAA-VCD-031-2026</t>
  </si>
  <si>
    <t>PAA-VCD-032-2026</t>
  </si>
  <si>
    <t>PAA-VCD-033-2026</t>
  </si>
  <si>
    <t>PAA-VCD-034-2026</t>
  </si>
  <si>
    <t>PAA-VCD-035-2026</t>
  </si>
  <si>
    <t>PAA-VDSO-001-2026</t>
  </si>
  <si>
    <t>44111515;44122003</t>
  </si>
  <si>
    <t>Suministro de cajas y carpetas para almacenamiento de archivos.</t>
  </si>
  <si>
    <t>Gerencia de Gestión Documental</t>
  </si>
  <si>
    <t>Vicepresidencia de Desarrollo y Soporte Organizacional</t>
  </si>
  <si>
    <t>UTILES Y PAPELERIA</t>
  </si>
  <si>
    <t>Angela Maria Forero Sanchez - amforero@fiduprevisora.com.co</t>
  </si>
  <si>
    <t>PAA-VDSO-002-2026</t>
  </si>
  <si>
    <t>Asesorías en servicios especializados para la aplicación, actualización o implementación de instrumentos archivísticos.</t>
  </si>
  <si>
    <t>PAA-VDSO-003-2026</t>
  </si>
  <si>
    <t>36 MESES</t>
  </si>
  <si>
    <t>ADMINISTRACIÓN DE ARCHIVO / SERVICIO ALMACENAJE Y CUSTODIA</t>
  </si>
  <si>
    <t>SI</t>
  </si>
  <si>
    <t>NO SOLICITADAS</t>
  </si>
  <si>
    <t>PAA-VDSO-004-2026</t>
  </si>
  <si>
    <t>Servicios de reprografia (Impresión, escanner, fotocopiado e indexación).</t>
  </si>
  <si>
    <t>24 MESES</t>
  </si>
  <si>
    <t>SERVICIOS DE DIGITALIZACIÓN / OUTSOURCING IMPRESIONES / FOTOCOPIAS</t>
  </si>
  <si>
    <t>PAA-VDSO-005-2026</t>
  </si>
  <si>
    <t>78102200;78102201;78102202;78102203;78102204;78102205;78102206</t>
  </si>
  <si>
    <t>Servicios de Administración centro de correspondencia, Mensajería Expresa, Transporte y Custodia de Mercancia a nivel nacional.</t>
  </si>
  <si>
    <t>OUTSOURCING DE MENSAJERIA / CORREO Y COMUNICACIONES</t>
  </si>
  <si>
    <t>APROBADAS</t>
  </si>
  <si>
    <t>PAA-VDSO-006-2026</t>
  </si>
  <si>
    <t>La CONTRATISTA con autonomía técnica y administrativa se obliga con el CONTRATANTE en forma personal, a la prestación de servicios profesionales como abogada en el acompañamiento jurídico y administrativo en los procesos requeridos desde la Gerencia de Adquisiciones y Contratos de Fiduprevisora S.A.</t>
  </si>
  <si>
    <t>8 MESES</t>
  </si>
  <si>
    <t>Gerencia de adquisiciones y contratos</t>
  </si>
  <si>
    <t>Stefania Gutierrez Arcila - sgutierrez@fiduprevisora.com.co</t>
  </si>
  <si>
    <t>PAA-VDSO-007-2026</t>
  </si>
  <si>
    <t>PAA-VDSO-008-2026</t>
  </si>
  <si>
    <t>PAA-VDSO-009-2026</t>
  </si>
  <si>
    <t>Arriendo oficina 1201</t>
  </si>
  <si>
    <t>Dirección de Recursos Físicos</t>
  </si>
  <si>
    <t>LOCALES Y OFICINAS</t>
  </si>
  <si>
    <t>Mendoza Suarez Flor Maria - fmendoza@fiduprevisora.com.co</t>
  </si>
  <si>
    <t>PAA-VDSO-010-2026</t>
  </si>
  <si>
    <t xml:space="preserve">Bodega Pequeña Fontibón-almacenamiento activos fijos </t>
  </si>
  <si>
    <t>PAA-VDSO-011-2026</t>
  </si>
  <si>
    <t xml:space="preserve">Bodega  Grande Fontibón-almacenamiento activos fijos </t>
  </si>
  <si>
    <t>ENERO 2027</t>
  </si>
  <si>
    <t>PAA-VDSO-012-2026</t>
  </si>
  <si>
    <t xml:space="preserve">Arriendo oficina Sincelejo-sucre negocio FONECA </t>
  </si>
  <si>
    <t>PAA-VDSO-013-2026</t>
  </si>
  <si>
    <t xml:space="preserve">Arriendo oficina santa marta-magdalena negocio FONECA </t>
  </si>
  <si>
    <t>PAA-VDSO-014-2026</t>
  </si>
  <si>
    <t>Arriendo de oficina Medellín</t>
  </si>
  <si>
    <t>PAA-VDSO-015-2026</t>
  </si>
  <si>
    <t>Arriendo de oficina Cartagena (oficinas 1009-1010)</t>
  </si>
  <si>
    <t>PAA-VDSO-016-2026</t>
  </si>
  <si>
    <t xml:space="preserve">Arriendo Local Cartagena </t>
  </si>
  <si>
    <t>PAA-VDSO-017-2026</t>
  </si>
  <si>
    <t>Arrendamiento punto servicio Villavicencio</t>
  </si>
  <si>
    <t>PAA-VDSO-018-2026</t>
  </si>
  <si>
    <t>Arrendamiento oficina Cali</t>
  </si>
  <si>
    <t>PAA-VDSO-019-2026</t>
  </si>
  <si>
    <t>Arrendamiento agencia Riohacha</t>
  </si>
  <si>
    <t>PAA-VDSO-020-2026</t>
  </si>
  <si>
    <t>Arrendamiento agencia Popayán</t>
  </si>
  <si>
    <t>PAA-VDSO-021-2026</t>
  </si>
  <si>
    <t>Arrendamiento agencia Pereira</t>
  </si>
  <si>
    <t>PAA-VDSO-022-2026</t>
  </si>
  <si>
    <t>Arrendamiento agencia montería</t>
  </si>
  <si>
    <t>PAA-VDSO-023-2026</t>
  </si>
  <si>
    <t>Arrendamiento agencia Ibagué</t>
  </si>
  <si>
    <t>PAA-VDSO-024-2026</t>
  </si>
  <si>
    <t>Arriendo Oficina Bogotá 903</t>
  </si>
  <si>
    <t>PAA-VDSO-025-2026</t>
  </si>
  <si>
    <t xml:space="preserve">Arriendo Oficina 1101 </t>
  </si>
  <si>
    <t>PAA-VDSO-026-2026</t>
  </si>
  <si>
    <t>Arriendo Oficina 1102</t>
  </si>
  <si>
    <t>PAA-VDSO-027-2026</t>
  </si>
  <si>
    <t>ARRIENDO OFICINA 201-GERENCIA ADMINISTRATIVA</t>
  </si>
  <si>
    <t>PAA-VDSO-028-2026</t>
  </si>
  <si>
    <t>ARRIENDO OFICINA 206 SALUD</t>
  </si>
  <si>
    <t>PAA-VDSO-029-2026</t>
  </si>
  <si>
    <t>ARRIENDO OFICINA 304-DISCIPLINARIOS</t>
  </si>
  <si>
    <t>PAA-VDSO-030-2026</t>
  </si>
  <si>
    <t>ARRIENDO OFICINAS PISO 8 - AUDITORIA CORPORATIVA Y GERENCIA DE LIQUIDACIONES Y REMANENTES </t>
  </si>
  <si>
    <t>PAA-VDSO-031-2026</t>
  </si>
  <si>
    <t xml:space="preserve">OFICINA 302-DIRECCION DE INFRAESTRUCTURA </t>
  </si>
  <si>
    <t>PAA-VDSO-032-2026</t>
  </si>
  <si>
    <t xml:space="preserve">Oficina 1202 </t>
  </si>
  <si>
    <t>PAA-VDSO-033-2026</t>
  </si>
  <si>
    <t xml:space="preserve">OFICINA 203 MESA DE AYUDA </t>
  </si>
  <si>
    <t>PAA-VDSO-034-2026</t>
  </si>
  <si>
    <t xml:space="preserve">LOCAL 108 - CRI </t>
  </si>
  <si>
    <t>PAA-VDSO-035-2026</t>
  </si>
  <si>
    <t xml:space="preserve">LOCAL 109 - CRI </t>
  </si>
  <si>
    <t>PAA-VDSO-036-2026</t>
  </si>
  <si>
    <t>OFICINA 307</t>
  </si>
  <si>
    <t>PAA-VDSO-037-2026</t>
  </si>
  <si>
    <t>OFICINA 601</t>
  </si>
  <si>
    <t>PAA-VDSO-038-2026</t>
  </si>
  <si>
    <t xml:space="preserve">OFICINA 602 </t>
  </si>
  <si>
    <t>PAA-VDSO-039-2026</t>
  </si>
  <si>
    <t>OFICINA 603</t>
  </si>
  <si>
    <t>PAA-VDSO-040-2026</t>
  </si>
  <si>
    <t>OFICINA 204-PROTECCION VITAL</t>
  </si>
  <si>
    <t>PAA-VDSO-041-2026</t>
  </si>
  <si>
    <t xml:space="preserve">OFICINA 306-FONDOS DE INVERSION COLECTIVA </t>
  </si>
  <si>
    <t>PAA-VDSO-042-2026</t>
  </si>
  <si>
    <t>OFICINA PISO7- EDIFICIO DAVIVIENDA</t>
  </si>
  <si>
    <t>PAA-VDSO-043-2026</t>
  </si>
  <si>
    <t>OFICINA BUCARAMANGA</t>
  </si>
  <si>
    <t>PAA-VDSO-044-2026</t>
  </si>
  <si>
    <t>ARRIENDO TERRAZA</t>
  </si>
  <si>
    <t>ADMINISTRACION DE EDIFICIOS</t>
  </si>
  <si>
    <t>PAA-VDSO-045-2026</t>
  </si>
  <si>
    <t>ARRIENDO AVISOS</t>
  </si>
  <si>
    <t>PAA-VDSO-046-2026</t>
  </si>
  <si>
    <t>Tiquetes Aereos 2026</t>
  </si>
  <si>
    <t>PASAJES</t>
  </si>
  <si>
    <t>PAA-VDSO-047-2026</t>
  </si>
  <si>
    <t>84131500;84131600</t>
  </si>
  <si>
    <t xml:space="preserve">Programa Seguros POLIZA COLECTIVA DE SALUD, VIDA EMPLEADOS y RC CYBER </t>
  </si>
  <si>
    <t>SALUD / VIDA / POLIZA DE VIDA EMPLEADOS / 
PÓLIZA CYBER SEGURIDAD</t>
  </si>
  <si>
    <t>PAA-VDSO-048-2026</t>
  </si>
  <si>
    <t>POLIZA DE MANEJO / POLIZA GLOBAL BANCARIA / POLIZA DE RESPONSABILIDAD CIVIL / SEGURO DE VEHÍCULO / RESPONSABILIDAD CIVIL SERVIDORES PÚBLICOS / TODO RIESGO</t>
  </si>
  <si>
    <t>PAA-VDSO-049-2026</t>
  </si>
  <si>
    <t>Suministro de agua potable para la Entidad</t>
  </si>
  <si>
    <t>REFRIGERIOS</t>
  </si>
  <si>
    <t>PAA-VDSO-050-2026</t>
  </si>
  <si>
    <t xml:space="preserve">Compra de sillas Entidad </t>
  </si>
  <si>
    <t>COMPRA EQUIPO OFICINA</t>
  </si>
  <si>
    <t>PAA-VDSO-051-2026</t>
  </si>
  <si>
    <t>72151200;40101700</t>
  </si>
  <si>
    <t xml:space="preserve">Adquicision y mantenimiento preventivo y correctivo de aires acondicionados a nivel nacionaL  </t>
  </si>
  <si>
    <t>MANTENIMIENTO EQUIPOS / COMPRA EQUIPOS DE OFICINA</t>
  </si>
  <si>
    <t>PAA-VDSO-052-2026</t>
  </si>
  <si>
    <t>81112500;43231500;46191600;46191500</t>
  </si>
  <si>
    <t>Adquisicion con soporte y recarga de extintores a nivel nacional</t>
  </si>
  <si>
    <t>CCE- Acuerdo Marco de Precios</t>
  </si>
  <si>
    <t>PAA-VDSO-053-2026</t>
  </si>
  <si>
    <t>55121900;72154000</t>
  </si>
  <si>
    <t>Adquisicion y mantenimiento de avisos publicitarios</t>
  </si>
  <si>
    <t>PAA-VDSO-054-2026</t>
  </si>
  <si>
    <t>72101500;72153600;72154000</t>
  </si>
  <si>
    <t>Adquisicion y mantenimiento de blackouts</t>
  </si>
  <si>
    <t>MANTENIMIENTO MUEBLES Y ENSERES / COMPRA EQUIPOS DE OFICINA</t>
  </si>
  <si>
    <t>PAA-VDSO-055-2026</t>
  </si>
  <si>
    <t>Compra y mantenimiento de detectores de humo</t>
  </si>
  <si>
    <t>PAA-VDSO-056-2026</t>
  </si>
  <si>
    <t>Compra de  kit de derrames</t>
  </si>
  <si>
    <t>PAA-VDSO-057-2026</t>
  </si>
  <si>
    <t>Compra de elementos de equipo de oficina- Televisiores- soportes y video beams</t>
  </si>
  <si>
    <t>PAA-VDSO-058-2026</t>
  </si>
  <si>
    <t>Compra de sillas de ruedas</t>
  </si>
  <si>
    <t>PAA-VDSO-059-2026</t>
  </si>
  <si>
    <t>Compra tableros para oficinas</t>
  </si>
  <si>
    <t>PAA-VDSO-060-2026</t>
  </si>
  <si>
    <t>46191600;76111504</t>
  </si>
  <si>
    <t>Diseño, compra e instalación del sistema de aspersores de la red contra incendio</t>
  </si>
  <si>
    <t>PAA-VDSO-061-2026</t>
  </si>
  <si>
    <t>Compra soportes ergonomicos</t>
  </si>
  <si>
    <t>PAA-VDSO-062-2026</t>
  </si>
  <si>
    <t xml:space="preserve">Compra escalera Bodega Activos </t>
  </si>
  <si>
    <t>PAA-VDSO-063-2026</t>
  </si>
  <si>
    <t>Compra de mobiliario para la terraza de la Entidad</t>
  </si>
  <si>
    <t>PAA-VDSO-064-2026</t>
  </si>
  <si>
    <t>Compra de Cajoneras para ser instaladas en los puestos de trabajo en las oficinas de la Entidad.</t>
  </si>
  <si>
    <t>PAA-VDSO-065-2026</t>
  </si>
  <si>
    <t>Mantenimiento vehículo presidencia</t>
  </si>
  <si>
    <t>MANTENIMIENTO VEHICULO</t>
  </si>
  <si>
    <t>PAA-VDSO-066-2026</t>
  </si>
  <si>
    <t>Mantenimiento de las puertas de acceso en Bogotá</t>
  </si>
  <si>
    <t>REPARACIONES LOCATIVAS</t>
  </si>
  <si>
    <t>PAA-VDSO-067-2026</t>
  </si>
  <si>
    <t xml:space="preserve">Mantenimiento de muebles y sofa </t>
  </si>
  <si>
    <t>MANTENIMIENTO MUEBLES Y ENSERES</t>
  </si>
  <si>
    <t>PAA-VDSO-068-2026</t>
  </si>
  <si>
    <t xml:space="preserve">Mantenimiento  calefactores de la terraza </t>
  </si>
  <si>
    <t>PAA-VDSO-069-2026</t>
  </si>
  <si>
    <t>Compra suministros de ferreteria</t>
  </si>
  <si>
    <t>PAA-VDSO-070-2026</t>
  </si>
  <si>
    <t>Mantenimiento y suministro  cocinas</t>
  </si>
  <si>
    <t>PAA-VDSO-071-2026</t>
  </si>
  <si>
    <t>Adecuaciones y mantenimientos instalaciones a nivel nacional</t>
  </si>
  <si>
    <t>REPARACIONES LOCATIVAS / MANTENIMIENTO MUEBLES Y ENSERES / MANTENIMIENTO EQUIPOS</t>
  </si>
  <si>
    <t>PAA-VDSO-072-2026</t>
  </si>
  <si>
    <t xml:space="preserve">Mantenimiento impermeabilización  terraza </t>
  </si>
  <si>
    <t>PAA-VDSO-073-2026</t>
  </si>
  <si>
    <t>Fumigación a nivel nacional</t>
  </si>
  <si>
    <t>MANTENIMIENTO EQUIPOS</t>
  </si>
  <si>
    <t>PAA-VDSO-074-2026</t>
  </si>
  <si>
    <t>Mantenimiento sala domotica presidencia</t>
  </si>
  <si>
    <t>PAA-VDSO-075-2026</t>
  </si>
  <si>
    <t xml:space="preserve">Mantenimiento planta electrica </t>
  </si>
  <si>
    <t>PAA-VDSO-076-2026</t>
  </si>
  <si>
    <t>Mantenimiento protectores de cheques</t>
  </si>
  <si>
    <t>PAA-VDSO-077-2026</t>
  </si>
  <si>
    <t>Transporte terrestre y acarreos a nivel nacional</t>
  </si>
  <si>
    <t>TAXIS Y BUSES</t>
  </si>
  <si>
    <t>PAA-VDSO-078-2026</t>
  </si>
  <si>
    <t xml:space="preserve">Residuos peligrosos </t>
  </si>
  <si>
    <t>TRANSPORTE TERRESTRE</t>
  </si>
  <si>
    <t>PAA-VDSO-079-2026</t>
  </si>
  <si>
    <t>Suministro para digirturnos</t>
  </si>
  <si>
    <t>PAA-VDSO-080-2026</t>
  </si>
  <si>
    <t>Suministro de cintas y etiquetas impresoras radicación</t>
  </si>
  <si>
    <t>PAA-VDSO-081-2026</t>
  </si>
  <si>
    <t xml:space="preserve">Compra sobres FIC radicación </t>
  </si>
  <si>
    <t>PAA-VDSO-082-2026</t>
  </si>
  <si>
    <t>Compra papel de seguridad</t>
  </si>
  <si>
    <t>PAA-VDSO-083-2026</t>
  </si>
  <si>
    <t>Compra vinilo frosted a nivel nacional</t>
  </si>
  <si>
    <t>PAA-VDSO-084-2026</t>
  </si>
  <si>
    <t>Compra señaletica y avisos sensibilización ambiental</t>
  </si>
  <si>
    <t>PAA-VDSO-085-2026</t>
  </si>
  <si>
    <t>14121800;44122000;44121600</t>
  </si>
  <si>
    <t>Adquisición utiles y papeleria a nivel nacional</t>
  </si>
  <si>
    <t>PAA-VDSO-086-2026</t>
  </si>
  <si>
    <t>Compra menaje cocina</t>
  </si>
  <si>
    <t>ELEMENTOS DE ASEO Y CAFETERIA</t>
  </si>
  <si>
    <t>PAA-VDSO-087-2026</t>
  </si>
  <si>
    <t>Servicio mantenimiento y monitoreo de vigilancia bajo el sistema GPRS</t>
  </si>
  <si>
    <t>SERVICIO DE VIGILANCIA</t>
  </si>
  <si>
    <t>PAA-VDSO-088-2026</t>
  </si>
  <si>
    <t>Estudio de deterioro activos intangibles</t>
  </si>
  <si>
    <t>AVALUOS / ACTIVOS FIJOS</t>
  </si>
  <si>
    <t>PAA-VDSO-089-2026</t>
  </si>
  <si>
    <t>77101700;77101800</t>
  </si>
  <si>
    <t>Incentivos para campañas ambientales</t>
  </si>
  <si>
    <t>BIENESTAR SOCIAL</t>
  </si>
  <si>
    <t>PAA-VDSO-090-2026</t>
  </si>
  <si>
    <t>Carrera verde</t>
  </si>
  <si>
    <t>PAA-VDSO-091-2026</t>
  </si>
  <si>
    <t>El CONTRATISTA con autonomía técnica y administrativa se obliga con el CONTRATANTE en forma personal, a la prestación de servicios como arquitecto para apoyar el desarrollo de actividades técnicas relacionadas con los procesos de mantenimiento, adecuaciones y demás requerimientos operativos de Fiduprevisora S.A.</t>
  </si>
  <si>
    <t>PAA-VDSO-092-2026</t>
  </si>
  <si>
    <t>El CONTRATISTA con autonomía técnica y administrativa se obliga con el CONTRATANTE en forma personal, a la prestación de servicios como abogado para apoyar el desarrollo de actividades jurídicas y administrativas relacionadas con los procesos jurídicos requeridos desde la Dirección de Recursos Físicos de Fiduprevisora S.A.</t>
  </si>
  <si>
    <t>PAA-VDSO-093-2026</t>
  </si>
  <si>
    <t>Bonos alimentación, dotación y regalo</t>
  </si>
  <si>
    <t xml:space="preserve">Gerencia de Talento Humano </t>
  </si>
  <si>
    <t>AUXILIO ALIMENTACIÓN / DOTACIÓN / BIENESTAR SOCIAL</t>
  </si>
  <si>
    <t>Rojas Florez Lilibeth Imperio - lirojas@fiduprevisora.com.co</t>
  </si>
  <si>
    <t>PAA-VDSO-094-2026</t>
  </si>
  <si>
    <t xml:space="preserve">Gestión del conocimiento </t>
  </si>
  <si>
    <t>PAA-VDSO-095-2026</t>
  </si>
  <si>
    <t>Plan de Bienestar de la entidad (incentivo digital)</t>
  </si>
  <si>
    <t>PAA-VDSO-096-2026</t>
  </si>
  <si>
    <t>Plan de Condolencias</t>
  </si>
  <si>
    <t>PAA-VDSO-097-2026</t>
  </si>
  <si>
    <t>Actividades de Bienestar (Plan Inst. Bienestar)</t>
  </si>
  <si>
    <t>PAA-VDSO-098-2026</t>
  </si>
  <si>
    <t>Fee de Marca "EFR"</t>
  </si>
  <si>
    <t>PAA-VDSO-099-2026</t>
  </si>
  <si>
    <t xml:space="preserve">Programa prepensionados </t>
  </si>
  <si>
    <t>PAA-VDSO-100-2026</t>
  </si>
  <si>
    <t>85122200;85121700</t>
  </si>
  <si>
    <t xml:space="preserve">Exámenes médicos de Ingreso y egreso </t>
  </si>
  <si>
    <t>EXAMENES MEDICOS</t>
  </si>
  <si>
    <t>PAA-VDSO-101-2026</t>
  </si>
  <si>
    <t xml:space="preserve">Análisis en puesto de trabajo </t>
  </si>
  <si>
    <t>SALUD OCUPACIONAL</t>
  </si>
  <si>
    <t>PAA-VDSO-102-2026</t>
  </si>
  <si>
    <t xml:space="preserve">Elementos botiquin </t>
  </si>
  <si>
    <t>PAA-VDSO-103-2026</t>
  </si>
  <si>
    <t>Área protegida</t>
  </si>
  <si>
    <t>9 MESES</t>
  </si>
  <si>
    <t>PAA-VDSO-104-2026</t>
  </si>
  <si>
    <t>Psicología y Fisioterapia</t>
  </si>
  <si>
    <t>PAA-VDSO-105-2026</t>
  </si>
  <si>
    <t xml:space="preserve">Plan Institucional de Capacitación </t>
  </si>
  <si>
    <t>CAPACITACIÓN</t>
  </si>
  <si>
    <t>PAA-VDSO-106-2026</t>
  </si>
  <si>
    <t>81112500;43231500</t>
  </si>
  <si>
    <t>Plataforma Online Elearning</t>
  </si>
  <si>
    <t>PAA-VDSO-107-2026</t>
  </si>
  <si>
    <t>Programa Líderes</t>
  </si>
  <si>
    <t>PAA-VDSO-108-2026</t>
  </si>
  <si>
    <t>Pruebas Psicotécnicas medición competencias proceso ingreso</t>
  </si>
  <si>
    <t>GASTOS DE SELECCIÓN</t>
  </si>
  <si>
    <t>PAA-VDSO-109-2026</t>
  </si>
  <si>
    <t xml:space="preserve">Motor de Busqueda Hojas de vida </t>
  </si>
  <si>
    <t>PAA-VDSO-110-2026</t>
  </si>
  <si>
    <t>Head Hunter</t>
  </si>
  <si>
    <t>PAA-VDSO-111-2026</t>
  </si>
  <si>
    <t>80111600;80111700;92121600</t>
  </si>
  <si>
    <t xml:space="preserve">Estudios de seguridad </t>
  </si>
  <si>
    <t>ESTUDIO DE SEGURIDAD</t>
  </si>
  <si>
    <t>PAA-VDSO-112-2026</t>
  </si>
  <si>
    <t>Carnets corporativos</t>
  </si>
  <si>
    <t>CARNETIZACIÓN</t>
  </si>
  <si>
    <t>PAA-VDSO-113-2026</t>
  </si>
  <si>
    <t xml:space="preserve">Agencia de Servicios temporales </t>
  </si>
  <si>
    <t>AGENCIA DE SERVICIOS TEMPORALES</t>
  </si>
  <si>
    <t>PAA-VDSO-114-2026</t>
  </si>
  <si>
    <t xml:space="preserve">Asesor en Derecho Laboral </t>
  </si>
  <si>
    <t>PAA-VDSO-115-2026</t>
  </si>
  <si>
    <t xml:space="preserve">80101500;84111500 </t>
  </si>
  <si>
    <t>Administración línea ética</t>
  </si>
  <si>
    <t>PAA-VDSO-116-2026</t>
  </si>
  <si>
    <t>Calculo actuarial</t>
  </si>
  <si>
    <t>PAA-VDSO-117-2026</t>
  </si>
  <si>
    <t>Medición ambiente laboral GPTW</t>
  </si>
  <si>
    <t>PAA-VDSO-118-2026</t>
  </si>
  <si>
    <t>Rediseño Institucional</t>
  </si>
  <si>
    <t>PAA-VDSO-119-2026</t>
  </si>
  <si>
    <t>80121500;80111600</t>
  </si>
  <si>
    <t>Mejores por Colombia</t>
  </si>
  <si>
    <t>PAA-VDSO-120-2026</t>
  </si>
  <si>
    <t>Intervención Clima (cierre de brechas)</t>
  </si>
  <si>
    <t>INTERVENCIÓN CLIMA</t>
  </si>
  <si>
    <t>PAA-VDSO-121-2026</t>
  </si>
  <si>
    <t>Profesional contabilidad Nómina</t>
  </si>
  <si>
    <t>PAA-VDSO-122-2026</t>
  </si>
  <si>
    <t>OTRAS ASESORIAS</t>
  </si>
  <si>
    <t>PAA-VF-001-2026</t>
  </si>
  <si>
    <t>Cifin</t>
  </si>
  <si>
    <t>Gerencia Back Office</t>
  </si>
  <si>
    <t>Vicepresidencia Financiera</t>
  </si>
  <si>
    <t>Omar Saidiza Linares - osaidiza@fiduprevisora.com.co</t>
  </si>
  <si>
    <t>PAA-VF-002-2026</t>
  </si>
  <si>
    <t>Miembro Liquidador ante la CRCC</t>
  </si>
  <si>
    <t>PAA-VF-003-2026</t>
  </si>
  <si>
    <t>Custodio Internacional</t>
  </si>
  <si>
    <t>PAA-VF-004-2026</t>
  </si>
  <si>
    <t>Asesoría Tributaria Permanente</t>
  </si>
  <si>
    <t>Gerencia de Contabilidad</t>
  </si>
  <si>
    <t>Arley Salomon Borda Ladino - aborda@fiduprevisora.com.co</t>
  </si>
  <si>
    <t>PAA-VF-005-2026</t>
  </si>
  <si>
    <t>Plataforma Tributaria ICA</t>
  </si>
  <si>
    <t>PAA-VF-006-2026</t>
  </si>
  <si>
    <t>Revisoría Fiscal</t>
  </si>
  <si>
    <t>REVISORIA FISCAL</t>
  </si>
  <si>
    <t>PAA-VF-007-2026</t>
  </si>
  <si>
    <t>Contratación representación administrativa y judicial en materia tributaria en el marco de la obligación tributaria contenida en la Liquidación Oficial de Revisión No. 2025031050000037 del 22 de octubre de 2025</t>
  </si>
  <si>
    <t>DEFENSA JUDICIAL EMPRESA</t>
  </si>
  <si>
    <t>Maria Fernanda Jaramillo Gutierrez - mjaramillo@fiduprevisora.com.co</t>
  </si>
  <si>
    <t>PAA-VI-001-2026</t>
  </si>
  <si>
    <t>El CONTRATISTA con autonomía técnica y administrativa, se obliga con el CONTRATANTE a suministrar información macroeconómica, financiera, política, jurídica y de orden público que mueva los mercados y/o afecte el desenvolvimiento de la economía, para lo cual se requiere: acceso a la página web de las noticias y recibir información vía correo electrónico en donde se transmitan reportes de las principales noticias del mercado. Lo anterior, conforme a la propuesta presentada por el CONTRATISTA, la cual hace parte integral del presente CONTRATO, en lo que no contravenga al presente documento.</t>
  </si>
  <si>
    <t>Vicepresidencia de Inversiones</t>
  </si>
  <si>
    <t>REVISTAS Y SUSCRIPCIONES</t>
  </si>
  <si>
    <t>Romero Plazas Raul Andres - raromero@fiduprevisora.com.co</t>
  </si>
  <si>
    <t>PAA-VI-002-2026</t>
  </si>
  <si>
    <t>Afiliación a Colcapital - Pertenecer a la asociación de administradores y gestores de fondos de capital privado, con el fin de poder ampliar el portafolio de productos de la fiduciaria.</t>
  </si>
  <si>
    <t>AFILIACIÓN COLCAPITAL</t>
  </si>
  <si>
    <t>PAA-VI-005-2026</t>
  </si>
  <si>
    <t>El CONTRATISTA, con autonomía técnica y administrativa, se obliga con el CONTRATANTE a prestar servicios de análisis, soporte y suministro de información para la gestión y optimización de portafolios de inversión, así como servicios de medición, monitoreo y reportería en materia Ambiental, Social y de Gobernanza (ASG), mediante el suministro y acceso de información a sus bases de datos financieras, herramientas, y metodologías cuantitativas, orientados a apoyar la toma de decisiones de inversión, el seguimiento al desempeño financiero y sostenible de los portafolios administrados por la Fiduciaria y el cumplimiento de las disposiciones normativas y estándares aplicables en el mercado financiero y de valores, todo ello de conformidad con la propuesta comercial presentada por el CONTRATISTA, la cual hace parte integral del presente contrato, en lo que no contravenga las disposiciones pactadas en el mismo.</t>
  </si>
  <si>
    <t>PAA-VI-006-2026</t>
  </si>
  <si>
    <t>PAA-VI-007-2026</t>
  </si>
  <si>
    <t>Afiliación de Fiduprevisora S.A. como signatarios a los Principios de Inversión Responsable (PRI).</t>
  </si>
  <si>
    <t>PAA-VI-008-2026</t>
  </si>
  <si>
    <t>LANZAMIENTOS DE NUEVOS PRODUCTOS</t>
  </si>
  <si>
    <t>11 MESES</t>
  </si>
  <si>
    <t>PAA-VI-009-2026</t>
  </si>
  <si>
    <t xml:space="preserve">Prestar el servicio de debida diligencia “Due Dilligence” para el Fondo de Inversión ASG de Fiduprevisora S.A., así como los activos que lo componen, calculado con un modelo propio de MainStreet Partners.  </t>
  </si>
  <si>
    <t>PAA-VI-010-2026</t>
  </si>
  <si>
    <t>El CONTRATISTA con autonomía técnica y administrativa se obliga con el CONTRATANTE en forma personal, a la prestación de servicios de apoyo jurídico en los procesos requeridos por Fiduprevisora S.A.</t>
  </si>
  <si>
    <t>PAA-VI-011-2026</t>
  </si>
  <si>
    <t>PAA-VI-012-2026</t>
  </si>
  <si>
    <t>El CONTRATISTA con autonomía técnica y administrativa se obliga con el CONTRATANTE en forma personal, a la prestación de servicios profesionales orientados a la identificación, análisis, definición y diseño conceptual del esquema integral de información y automatización de los reportes diarios, semanales, mensuales, trimestrales, semestrales y anuales generados por la Vicepresidencia de Inversiones, tanto de carácter interno como externo, en cumplimiento de los reglamentos internos, los lineamientos de los negocios fiduciarios, de los Fondos de inversión Colectiva, los conceptos de la Superintendencia Financiera de Colombia (SFC) y la normativa vigente aplicable al sector financiero y fiduciario, así como cualquier otro lineamiento que establezca el CONTRATANTE.</t>
  </si>
  <si>
    <t>PAA-VI-013-2026</t>
  </si>
  <si>
    <t>PAA-VJ-001-2026</t>
  </si>
  <si>
    <t>Para la Vicepresidencia Jurídica de Fiduprevisora S.A. es indispensable priorizar el fortalecimiento del equipo de trabajo de cada área con el fin de satisfacer los requerimientos de cada Coordinación Jurídica con altos estándares de competencia. En línea, se destaca la importancia de contar con un apoyo administrativo con conocimiento jurídico que tenga a cargo el manejo del buzón de notificaciones a través del cual, son allegadas las distintas comunicaciones relacionadas con procesos judiciales y demás asuntos relacionados con las competencias de la Vicepresidencia Jurídica de la entidad.</t>
  </si>
  <si>
    <t>Dirección de Procesos Judiciales y Administrativos</t>
  </si>
  <si>
    <t>Vicepresidencia Jurídica</t>
  </si>
  <si>
    <t>ASESORÍAS JURIDICAS</t>
  </si>
  <si>
    <t>Diego Alberto Carvajal Contento - dcarvajal@fiduprevisora.com.co</t>
  </si>
  <si>
    <t>PAA-VJ-002-2026</t>
  </si>
  <si>
    <t>La Vicepresidencia Jurídica requiere la contratación de un auxiliar de apoyo Jurídico, el cual se encontrará adscrito a la Vicepresidencia Jurídica, que tendrá como objetivo principal soportar, apoyar, ejecutar y reportar lo correspondiente a las actividades de asistencia administrativa y operativa requeridas para el cumplimiento misional de la Vicepresidencia Jurídica- secretaria general. Para efecto de lo anterior, debe considerarse la prestación del servicio de apoyo a la gestión de un auxiliar jurídico, que brinde soporte en los distintos procesos y que apoye operativa y jurídicamente la gestión de la Vicepresidencia Jurídica y sus áreas adscritas, dentro de las actividades propias al nivel y naturaleza de sus obligaciones.</t>
  </si>
  <si>
    <t>PAA-VJ-003-2026</t>
  </si>
  <si>
    <t>La Vicepresidencia Jurídica de Fiduprevisora S.A. requiere la contratación de una firma de abogados especializada en procesos judiciales derivados de acciones constitucionales, arbitramentos derivados de los negocios fiduciarios o de la posición propia, procesos penales ante la Corte Suprema de Justicia, que adelantando en oportunidad la representación y defensa judicial de acciones constitucionales que requiera la entidad por activa o por pasiva, en posición propia o con ocasión a la representación de los negocios que administra, puntualmente en la acción popular iniciada por OSWALDO PÁEZ MENDOZA, con número de radicación 85001333300120080011700, en segunda instancia unificado en el radicado con número 85001333100120080011702. Así mismo se requiere que ejerza la representación judicial por activa o por pasiva, asesoría y acompañamiento en los procesos de carácter penal ante la Corte Suprema de Justicia que cursen o de los que se reciba vinculación en razón al ejercicio o rol de las funciones de los Representantes Legales, directivos, funcionarios trabajadores oficiales y en misión de Fiduprevisora S.A.; que realice asesoría y atienda las consultas formuladas por la Presidencia y Vicepresidencia jurídica de Fiduprevisora S.A., , en relación con asuntos constitucionales, penales ante la Corte Suprema de Justicia de la especialidad del objeto contratado, independientemente de que curse o no un proceso iniciado en contra de la entidad, o en contra de sus representantes legales.</t>
  </si>
  <si>
    <t>PAA-VJ-004-2026</t>
  </si>
  <si>
    <t>La Vicepresidencia Jurídica de Fiduprevisora S.A. requiere la contratación de una firma de abogados especializada en derecho público, derecho administrativo y derecho sancionatorio, para asesorar los asuntos jurídicos que necesite la Fiduciaria, a través de sus distintas dependencias, con el propósito de acompañar y asesorar a la Vicepresidencia Jurídica en materia legal, a través de conceptos, asesorías, acompañamiento en análisis jurídico en materia disciplinaria y sancionatoria, verificación de procesos y cumplimiento de la normatividad vigente, con el fin de propender por una mayor seguridad jurídica y operacional que salvaguarde los intereses de la Entidad.</t>
  </si>
  <si>
    <t>PAA-VJ-005-2026</t>
  </si>
  <si>
    <t>Contratación de una  firma  de abogados con el fin de continuar con el acompañamiento y asesoría a la Entidad en materia penal, mediante la elaboración de conceptos, realización de asesorías, representación y defensa judicial, dentro de los procesos o investigaciones de carácter penal y procesal penal en sus diferentes modalidades, fases, condiciones, con independencia de la etapa procesal en que se encuentren, ya sea como defensa, representante de víctimas, parte civil o tercero civilmente responsable en cada proceso, ante entes como: Policía Judicial, Fiscalía General de la Nación, Despachos judiciales, y cualquier otra Entidad cuya competencia verse sobre materia penal y/o Justicia y Paz, en los diferentes lugares del país, así como la representación judicial y acompañamiento en los casos que cursen, deban iniciarse o de los que se reciba vinculación, en razón al ejercicio o rol de las funciones de los Representantes Legales, Directivos, funcionarios y trabajadores en misión de la Entidad, salvo los referentes a  los de la Corte Suprema de Justicia.</t>
  </si>
  <si>
    <t>PAA-VJ-006-2026</t>
  </si>
  <si>
    <t>Vanessa Gallego Pelaez - vgallego@fiduprevisora.com.co</t>
  </si>
  <si>
    <t>PAA-VJ-007-2026</t>
  </si>
  <si>
    <t>La Vicepresidencia Jurídica de Fiduprevisora S.A. requiere la contratación de un profesional en Derecho para que se realice el seguimiento de procesos y representación judicial en favor de Fiduprevisora S.A en asuntos relacionados con el Derecho Civil, Derecho Laboral y Derecho Administrativo.</t>
  </si>
  <si>
    <t>PAA-VJ-008-2026</t>
  </si>
  <si>
    <t>La Vicepresidencia Jurídica de Fiduprevisora S.A. en el marco de sus funciones señaladas en el artículo 6° Decreto 2519 de 2011, tiene a su cargo, entre otras, la representación judicial y extrajudicial de la compañía e intervenir en procesos judiciales y administrativos en los que se involucre a la Fiduciaria. Siendo estos asuntos de relevancia y de la salvaguarda de la entidad, en la Vicepresidencia Jurídica existe una estructura de diversas áreas, entre las cuales se encuentra la Dirección de Procesos Judiciales y Administrativos (DPJA), que tiene como objetivo, llevar cada proceso legal y judicial tanto por pasiva como por activa en nombre de Fiduprevisora S.A. Con el propósito de dar cumplimiento a dichas funciones de defensa jurídica de la entidad, se prioriza el fortalecimiento del equipo de trabajo de la DPJA y así, poder satisfacer los requerimientos de cada coordinación Jurídica con altos estándares de competencia. Por lo tanto, se destaca la importancia de contar con apoyo jurídico y administrativo para lograr el cumplimento de las actividades y procesos asociados en concordancia con las regulaciones vigentes y los objetivos trazados.</t>
  </si>
  <si>
    <t>PAA-VJ-009-2026</t>
  </si>
  <si>
    <t>La Vicepresidencia Jurídica de Fiduprevisora S.A. en el marco de sus funciones señaladas en el artículo 6° Decreto 2519 de 2011, tiene a su cargo, entre otras, la representación judicial y extrajudicial de la compañía e intervenir en procesos judiciales y administrativos en los que se involucre a la Fiduciaria, requiere realizar la contratación de un profesional del Derecho, especializado en asuntos de la rama laboral con el fin de que atienda los procesos ordinarios laborales, ejecutivos laborales y/o especiales de fuero sindical que sean instaurados en contra de FIDUCIARIA LA PREVISORA S.A. en posición propia y/o como vocera y administradora de cualquiera de los negocios, en especial el del PANFLOTA.</t>
  </si>
  <si>
    <t>PAA-VJ-010-2026</t>
  </si>
  <si>
    <t xml:space="preserve">La Vicepresidencia Jurídica de Fiduprevisora S.A. requiere la contratación de una firma de abogados que brinde acompañamiento y asesoría en temas relacionados con procesos disciplinarios de primera y segunda instancia, acciones de repetición, cobros coactivos, responsabilidad fiscal, apoyo jurídico y acompañamiento a requerimientos que soliciten los órganos de control a la Gerencia de Procesos Judiciales y Administrativos y a la Dirección de Procesos Judiciales y Administrativos, así como los demás aspectos jurídicos que requiera la Vicepresidencia Jurídica y que sean objeto de asesoría y acompañamiento legal para la Entidad, incluyendo asuntos de derecho tributario, para que asesore en los temas jurídicos que necesite la Fiduciaria a través de sus distintas dependencias, incluida la Presidencia, tanto en posición propria como de los negocios fiduciarios, con el fin de propender por una mayor seguridad jurídica y operacional que salvaguarde los intereses de la Entidad. fiduciarios, con el fin de propender por una mayor seguridad jurídica y operacional que salvaguarde los intereses de la Entidad. El alcance del objeto abarca las obligaciones específicas establecidas en el contrato. Lo anterior, conforme a la propuesta presentada por el CONTRATISTA, la cual hace parte integral del contrato, en lo que no lo contravenga. Legal SAS, para los fines antes descritos. </t>
  </si>
  <si>
    <t>PAA-VJ-011-2026</t>
  </si>
  <si>
    <t>80121500;80111607</t>
  </si>
  <si>
    <t>Fiduprevisora S.A. requiere una contratar una asesoría jurídica ante requerimiento de la Superintendencia Financiera de Colombia por presuntos incumplimientos en el SARLAFT.</t>
  </si>
  <si>
    <t>Jorge Enrique Tovar Vasquez - jetovar@fiduprevisora.com.co</t>
  </si>
  <si>
    <t>PAA-VJ-012-2026</t>
  </si>
  <si>
    <t>El CONTRATISTA con autonomía técnica y administrativa se obliga con el CONTRATANTE en forma personal, a la prestación de servicios profesionales para apoyar las actividades jurídicas y administrativas que requiera la vicepresidencia Jurídica de Fiduprevisora S.A, orientados al análisis, estructuración y presentación de la respuesta al pliego de cargos y demás requerimientos que se formulen por parte de la Superintendencia Financiera de Colombia.</t>
  </si>
  <si>
    <t>PAA-VNF-001-2026</t>
  </si>
  <si>
    <t>Contratación jurídica Obras por Impuestos</t>
  </si>
  <si>
    <t>Gerencia de Negocios Fiduciarios</t>
  </si>
  <si>
    <t>Vicepresidencia de Negocios Fiduciarios</t>
  </si>
  <si>
    <t>Oscar Mauricio Carmona Celis - ocarmona@fiduprevisora.com.co</t>
  </si>
  <si>
    <t>PAA-VNF-002-2026</t>
  </si>
  <si>
    <t>PAA-VNF-003-2026</t>
  </si>
  <si>
    <t>Contratación apoyo tecnico Obras por Impuestos</t>
  </si>
  <si>
    <t>PAA-VNF-004-2026</t>
  </si>
  <si>
    <t>Contratación apoyo técnico, prestación de servicios profesionales Obras por Impuestos</t>
  </si>
  <si>
    <t>PAA-VNF-005-2026</t>
  </si>
  <si>
    <t>Contratación personal tecnico Obras por Impuestos</t>
  </si>
  <si>
    <t>PAA-VNF-006-2026</t>
  </si>
  <si>
    <t>PAA-VNF-007-2026</t>
  </si>
  <si>
    <t>Contratción jurídica Obras por Impuestos</t>
  </si>
  <si>
    <t>PAA-VNF-008-2026</t>
  </si>
  <si>
    <t>PAA-VNF-009-2026</t>
  </si>
  <si>
    <t>PAA-VNF-010-2026</t>
  </si>
  <si>
    <t>PAA-VNF-011-2026</t>
  </si>
  <si>
    <t>PAA-VNF-012-2026</t>
  </si>
  <si>
    <t>PAA-VNF-013-2026</t>
  </si>
  <si>
    <t>Contratación jurídico Obras por Impuestos</t>
  </si>
  <si>
    <t>PAA-VNF-014-2026</t>
  </si>
  <si>
    <t>PAA-VNF-015-2026</t>
  </si>
  <si>
    <t>Contratación apoyo técnico y operativo, prestación de servicios profesionales Obras por Impuestos</t>
  </si>
  <si>
    <t>PAA-VNF-016-2026</t>
  </si>
  <si>
    <t>Contratación apoyo contable y financiero Obras por Impuestos</t>
  </si>
  <si>
    <t>PAA-VNF-017-2026</t>
  </si>
  <si>
    <t>Contratación apoyo técnico Obras por Impuestos</t>
  </si>
  <si>
    <t>PAA-VNF-018-2026</t>
  </si>
  <si>
    <t>PAA-VNF-019-2026</t>
  </si>
  <si>
    <t>Contratación financiera Obras por Impuestos</t>
  </si>
  <si>
    <t>PAA-VNF-020-2026</t>
  </si>
  <si>
    <t>Contratación de apoyo al Patrimonio Autonomo FONECA</t>
  </si>
  <si>
    <t>PAA-VNF-021-2026</t>
  </si>
  <si>
    <t>Contratación jurídica Gerencia de Negocios</t>
  </si>
  <si>
    <t>PAA-VNF-022-2026</t>
  </si>
  <si>
    <t>PAA-VNF-023-2026</t>
  </si>
  <si>
    <t>PAA-VNF-024-2026</t>
  </si>
  <si>
    <t>PAA-VNF-025-2026</t>
  </si>
  <si>
    <t>PAA-VNF-026-2026</t>
  </si>
  <si>
    <t>Contratación jurídica Patrimonio Autonomo FONECA</t>
  </si>
  <si>
    <t>PAA-VNF-027-2026</t>
  </si>
  <si>
    <t>PAA-VNF-028-2026</t>
  </si>
  <si>
    <t>Contratación apoyo administrativo FONECA</t>
  </si>
  <si>
    <t>PAA-VNF-029-2026</t>
  </si>
  <si>
    <t>Contratación jurídico P.A Fondo de Atención en Salud 2025</t>
  </si>
  <si>
    <t>PAA-VNF-030-2026</t>
  </si>
  <si>
    <t>PAA-VNF-031-2026</t>
  </si>
  <si>
    <t>PAA-VNF-032-2026</t>
  </si>
  <si>
    <t>Contratación administradora de empresas, Gerencia de Negocios</t>
  </si>
  <si>
    <t>PAA-VNF-033-2026</t>
  </si>
  <si>
    <t>Contratación jurídico Gerencia de Negocios</t>
  </si>
  <si>
    <t>PAA-VNF-034-2026</t>
  </si>
  <si>
    <t>Contratación apoyo financiero Vicepresidencia de Negocios Fiduciarios</t>
  </si>
  <si>
    <t>María Fernanda Jaramillo Gutierrez - mjaramillo@fiduprevisora.com.co</t>
  </si>
  <si>
    <t>PAA-VNF-035-2026</t>
  </si>
  <si>
    <t>Contratación jurídica Vicepresidencia de Negocios Fiduciarios</t>
  </si>
  <si>
    <t>PAA-VNF-036-2026</t>
  </si>
  <si>
    <t>Contratación apoyo y acompamiento financiero Vicepresidencia de Negocios Fiduciarios</t>
  </si>
  <si>
    <t>PAA-VNF-037-2026</t>
  </si>
  <si>
    <t>Contratación jurídico FNGRD</t>
  </si>
  <si>
    <t>Laureano Jose Cerro Turizo - lcerro@fiduprevisora.com.co</t>
  </si>
  <si>
    <t>PAA-VNF-038-2026</t>
  </si>
  <si>
    <t>La CONTRATISTA, con plena autonomía técnica y administrativa, se obliga con el CONTRATANTE, a prestar los servicios para adelantar los trámites para el saneamiento, transferencia de inmuebles a título de restitución fiduciaria y liquidación de dos (2) negocios fiduciarios que hacen parte de los Fideicomisos de Vitrina Inmobiliaria promovidos por el extinto Fondo para la Reconstrucción y Desarrollo Social del Eje Cafetero – FOREC.</t>
  </si>
  <si>
    <t>Alfredo Ramón Rodríguez Rodríguez - arrodriguez@fiduprevisora.com.co</t>
  </si>
  <si>
    <t>PAA-VNF-039-2026</t>
  </si>
  <si>
    <t>Contratación administrativo FONECA</t>
  </si>
  <si>
    <t>PAA-VNF-040-2026</t>
  </si>
  <si>
    <t>Contratación apoyo PPL</t>
  </si>
  <si>
    <t>PAA-VNF-041-2026</t>
  </si>
  <si>
    <t>Contratación apoyo contable FNGRD</t>
  </si>
  <si>
    <t>PAA-VP-001-2026</t>
  </si>
  <si>
    <t>Certificaciones sistemas de gestión, mediante auditoría externa otorgamiento, renovación y seguimiento (BPI, SGC, SGA, SGSI, EFR, SND, SST)</t>
  </si>
  <si>
    <t>Dirección Sistemas de Gestión</t>
  </si>
  <si>
    <t>Vicepresidencia de Planeación</t>
  </si>
  <si>
    <t>Vivian Angelica Gomez Moreno - vgomez@fiduprevisora.com.co</t>
  </si>
  <si>
    <t>PAA-VP-002-2026</t>
  </si>
  <si>
    <t>Afiliación Anual a ICONTEC</t>
  </si>
  <si>
    <t>ICONTEC</t>
  </si>
  <si>
    <t>PAA-VP-003-2026</t>
  </si>
  <si>
    <t xml:space="preserve">Auditoría Interna SIG </t>
  </si>
  <si>
    <t>TERCERIZACIÓN AUDITORÍA INTERNA</t>
  </si>
  <si>
    <t>PAA-VP-004-2026</t>
  </si>
  <si>
    <t xml:space="preserve">ASESORIA CERTIFICACIÓN DE CALIDAD (OPS Persona Natural) </t>
  </si>
  <si>
    <t>PAA-VP-005-2026</t>
  </si>
  <si>
    <t>Llevar a cabo la ejecución de la Audiencia pública de Rendición de Cuentas de Fiduprevisora, correspondiente al periodo 2025, acorde a los términos de ley.</t>
  </si>
  <si>
    <t>RENDICIÓN DE CUENTAS</t>
  </si>
  <si>
    <t>Karen Johana Pardo Gomez - kpardo@fiduprevisora.com.co</t>
  </si>
  <si>
    <t>PAA-VP-006-2026</t>
  </si>
  <si>
    <t>PLANEACIÓN ESTRATEGICA</t>
  </si>
  <si>
    <t>PAA-VP-007-2026</t>
  </si>
  <si>
    <t>RACIONALIZACIÓN DE TRÁMITES</t>
  </si>
  <si>
    <t>PAA-VTAO-001-2026</t>
  </si>
  <si>
    <t>80141500;80101500</t>
  </si>
  <si>
    <t>ENCUESTA DE SERVICIO AL CLIENTE</t>
  </si>
  <si>
    <t>Gerencia de Servicio al Cliente</t>
  </si>
  <si>
    <t>Vicepresidencia de Transformación y Arquitectura Organizacional</t>
  </si>
  <si>
    <t>Leon Rojas Diana Marcela - dmleon@fiduprevisora.com.co</t>
  </si>
  <si>
    <t>PAA-VTAO-002-2026</t>
  </si>
  <si>
    <t>Prestar el servicio de Contact Center, garantizando la adecuada y continua atención a consumidores financieros y al público en general, asegurando calidad conforme a los protocolos y especificaciones técnicas establecidas por la Fiduprevisora S.A..</t>
  </si>
  <si>
    <t>COMUNICACIONES Y CORREO</t>
  </si>
  <si>
    <t>PAA-VTAO-003-2026</t>
  </si>
  <si>
    <t>CULTURA DIGITAL Y GESTIÓN DEL CAMBIO: TBD (PETI) CORE FIDUCIARIO</t>
  </si>
  <si>
    <t>Gerencia de Innovación</t>
  </si>
  <si>
    <t>Clavijo Diaz Blanca Luz - bclavijo@fiduprevisora.com.co</t>
  </si>
  <si>
    <t>PAA-VTAO-004-2026</t>
  </si>
  <si>
    <t>FORTALECIMIENTO EN GESCO+i: sistematizar y apropiar el proceso de GESCO+i</t>
  </si>
  <si>
    <t>PAA-VTAO-005-2026</t>
  </si>
  <si>
    <t>MEDICIÓN DE LA CULTURA DE INNOVACIÓN</t>
  </si>
  <si>
    <t>PAA-VTAO-006-2026</t>
  </si>
  <si>
    <t>CULTURA DEL COMPARTIR Y DIFUNDIR</t>
  </si>
  <si>
    <t>PAA-VTAO-007-2026</t>
  </si>
  <si>
    <t>Posicionamiento de la marca del Sistema de Gestión de Innovación FIDINNOVA</t>
  </si>
  <si>
    <t>PAA-VTAO-008-2026</t>
  </si>
  <si>
    <t>Profesional de apoyo para la atención de PQRS</t>
  </si>
  <si>
    <t>4,5 MESES</t>
  </si>
  <si>
    <t>PAA-VTAO-010-2026</t>
  </si>
  <si>
    <t>Prestación de Servicios profesional para acompañar procesos de la Gerencia de Innovación</t>
  </si>
  <si>
    <t>PAA-VTAO-011-2026</t>
  </si>
  <si>
    <t xml:space="preserve">Prestación de Servicios profesional para apoyar procesos desde la Gerencia de contabilidad
</t>
  </si>
  <si>
    <t>PAA-VTAO-012-2026</t>
  </si>
  <si>
    <t>PAA-VTI-001-2026</t>
  </si>
  <si>
    <t xml:space="preserve">HERRAMIENTA DE GOBIERNO DE DATOS </t>
  </si>
  <si>
    <t>Dirección de Arquitectura</t>
  </si>
  <si>
    <t>Vicepresidencia de Tecnología e Información</t>
  </si>
  <si>
    <t>RENOVACIÓN DE LICENCIAMIENTO</t>
  </si>
  <si>
    <t>Gustavo Adolfo Aguilar - gaaguilar@fiduprevisora.com.co</t>
  </si>
  <si>
    <t>PAA-VTI-002-2026</t>
  </si>
  <si>
    <t>43211500;43211600;43211700;81111800;81112300;81112400;81112500</t>
  </si>
  <si>
    <t>ARRENDAMIENTO EQUIPOS DE COMPUTO</t>
  </si>
  <si>
    <t>LEASING EQUIPOS DE COMPUTO</t>
  </si>
  <si>
    <t>PAA-VTI-003-2026</t>
  </si>
  <si>
    <t>HERRAMIENTA DE ARQUITECTURA</t>
  </si>
  <si>
    <t>MANTENIMIENTO DE SOFTWARE</t>
  </si>
  <si>
    <t>PAA-VTI-004-2026</t>
  </si>
  <si>
    <t>APOYO JURIDICO</t>
  </si>
  <si>
    <t>Dirección de Software</t>
  </si>
  <si>
    <t>Hollman Andrés Suescún Mendez - hsuescun@fiduprevisora.com.co</t>
  </si>
  <si>
    <t>PAA-VTI-005-2026</t>
  </si>
  <si>
    <t>APOYO CIBERSEGURIDAD</t>
  </si>
  <si>
    <t>Dirección de Ciberseguridad y Riesgos TI</t>
  </si>
  <si>
    <t>Jonhattan Raquejo Romero - jraquejo@fiduprevisora.com.co</t>
  </si>
  <si>
    <t>PAA-VTI-006-2026</t>
  </si>
  <si>
    <t>ANÁLISIS DE VULNERABILIDAD Y DE BASES DE DATOS</t>
  </si>
  <si>
    <t>ARRENDAMIENTO DE SOFTWARE</t>
  </si>
  <si>
    <t>PAA-VTI-007-2026</t>
  </si>
  <si>
    <t>ADMINISTRACIÓN DE CERTIFICADOS DE SITIOS Y PÁGINAS</t>
  </si>
  <si>
    <t>Dirección de Proyectos Especiales</t>
  </si>
  <si>
    <t>Wilman Alexander Peña - wpena@fiduprevisora.com.co</t>
  </si>
  <si>
    <t>PAA-VTI-008-2026</t>
  </si>
  <si>
    <t>TOKEN</t>
  </si>
  <si>
    <t>PAA-VTI-009-2026</t>
  </si>
  <si>
    <t>SOPORTE LICENCIAS FONDO RIESGOS LABORALES</t>
  </si>
  <si>
    <t>PAA-VTI-010-2026</t>
  </si>
  <si>
    <t>MEJORAS TECNOLÓGICAS -FRL</t>
  </si>
  <si>
    <t>PAA-VTI-011-2026</t>
  </si>
  <si>
    <t>HERRAMIENTA FTP SEGURO</t>
  </si>
  <si>
    <t>PAA-VTI-012-2026</t>
  </si>
  <si>
    <t>CORREO CERTIFICADO DE TUTELAS</t>
  </si>
  <si>
    <t>PAA-VTI-013-2026</t>
  </si>
  <si>
    <t>GESTOR DOCUMENTAL</t>
  </si>
  <si>
    <t>PAA-VTI-014-2026</t>
  </si>
  <si>
    <t>TECNOLOGÍAS EMERGENTES</t>
  </si>
  <si>
    <t>PAA-VTI-015-2026</t>
  </si>
  <si>
    <t>CONEXIÓN API BRE-B / INTERCONEXIÓN BANCARIAS RECAUDOS Y PAGOS</t>
  </si>
  <si>
    <t>Dirección de Software / Gerencia de Contabilidad</t>
  </si>
  <si>
    <t>Hollman Andrés Suescún Mendez - hsuescun@fiduprevisora.com.co / Claudia Carolina Chica - cchica@fiduprevisora.com.co</t>
  </si>
  <si>
    <t>PAA-VTI-016-2026</t>
  </si>
  <si>
    <t>HOSVITAL FOMAG</t>
  </si>
  <si>
    <t>Dirección de Software/FOMAG</t>
  </si>
  <si>
    <t>PAA-VTI-017-2026</t>
  </si>
  <si>
    <t>MIGRACIÓN Y ACTUALIZACIÓN MITRA SAAS</t>
  </si>
  <si>
    <t>PAA-VTI-018-2026</t>
  </si>
  <si>
    <t>NÓMINA ELECTRÓNICA FIDUPREVISORA</t>
  </si>
  <si>
    <t>PAA-VTI-019-2026</t>
  </si>
  <si>
    <t>PLATAFORMA DE INFORMACIÓN API</t>
  </si>
  <si>
    <t>Dirección de Software / Dirección SARLAFT</t>
  </si>
  <si>
    <t>PAA-VTI-020-2026</t>
  </si>
  <si>
    <t>PLATAFORMA DE SERVICIOS TRANSACCIONALES ECS LATAM</t>
  </si>
  <si>
    <t>ARRENDAMIENTO DE SOFTWARE / MANTENIMIENTO DE SOFTWARE</t>
  </si>
  <si>
    <t>PAA-VTI-021-2026</t>
  </si>
  <si>
    <t>SERVICIO DE NUBE IBM</t>
  </si>
  <si>
    <t>Dirección de Infraestructura</t>
  </si>
  <si>
    <t>PAA-VTI-022-2026</t>
  </si>
  <si>
    <t>SERVICIO DE NUBE ORACLE PARA OPERACIÓN DE PEOPLESOFT</t>
  </si>
  <si>
    <t>PAA-VTI-023-2026</t>
  </si>
  <si>
    <t>SOPORTE SERVIDORES S7</t>
  </si>
  <si>
    <t>PAA-VTI-024-2026</t>
  </si>
  <si>
    <t>TRASMISIÓN DE DATOS GERENCIA DE CONTABILIDAD</t>
  </si>
  <si>
    <t>Gerencia de Contabilidad/ Dirección de Software</t>
  </si>
  <si>
    <t>Hollman Andrés Suescún Mendez - hsuescun@fiduprevisora.com.co  / Arley Salomon Borga Ladino - Aborda@fiduprevisora.com.co</t>
  </si>
  <si>
    <t>PAA-VTI-025-2026</t>
  </si>
  <si>
    <t>TORRETAS DE TELEFONÍA (MESA DE DINERO)</t>
  </si>
  <si>
    <t>IAAS COMUNICACIONES</t>
  </si>
  <si>
    <t>PAA-VTI-026-2026</t>
  </si>
  <si>
    <t>MEJORAMIENTO Y ADECUACIÓN DE CABLEADO ESTRUCTURADO DE DATOS</t>
  </si>
  <si>
    <t>MANTENIMIENTO DE HARDWARE</t>
  </si>
  <si>
    <t>PAA-VTI-027-2026</t>
  </si>
  <si>
    <t>72103300;72154000</t>
  </si>
  <si>
    <t xml:space="preserve">MANTENIMIENTO DIGITURNOS </t>
  </si>
  <si>
    <t>PAA-VTI-028-2026</t>
  </si>
  <si>
    <t>SOPORTE BASE DE DATOS</t>
  </si>
  <si>
    <t>PAA-VTI-029-2026</t>
  </si>
  <si>
    <t>SUSCRIPCION DE ANTIVIRUS</t>
  </si>
  <si>
    <t>PAA-VTI-030-2026</t>
  </si>
  <si>
    <t>ADMINISTRACIÓN, SUSCRPCIÓN Y SOPORTE DE BUS</t>
  </si>
  <si>
    <t>PAA-VTI-031-2026</t>
  </si>
  <si>
    <t xml:space="preserve">LICENCIAS ORACLE </t>
  </si>
  <si>
    <t>PAA-VTI-032-2026</t>
  </si>
  <si>
    <t>MICROSOFT OFFICE MPSA</t>
  </si>
  <si>
    <t>PAA-VTI-033-2026</t>
  </si>
  <si>
    <t>FUNCIONALES APP FOMAG</t>
  </si>
  <si>
    <t>PAA-VTI-034-2026</t>
  </si>
  <si>
    <t>HERRAMIENTA INSTANA - OBSERVABILIDAD</t>
  </si>
  <si>
    <t>DIRECCIÓN DE PROYECTOS ESPECIALES</t>
  </si>
  <si>
    <t>PAA-VTI-035-2026</t>
  </si>
  <si>
    <t>SERVICIO LEGIS JURÍDICA</t>
  </si>
  <si>
    <t xml:space="preserve">Dirección de Software / Vicepresidencia Jurídica </t>
  </si>
  <si>
    <t>PAA-VTI-036-2026</t>
  </si>
  <si>
    <t>SOPORTE ISOLUCION</t>
  </si>
  <si>
    <t>VICEPRESIDENCIA DE PLANEACIÓN</t>
  </si>
  <si>
    <t>PAA-VTI-037-2026</t>
  </si>
  <si>
    <t>SOPORTE SOBRE APLICATIVO ORION</t>
  </si>
  <si>
    <t>Dirección de Software / Dirección de Procesos Judiciales</t>
  </si>
  <si>
    <t>PAA-VTI-038-2026</t>
  </si>
  <si>
    <t>SOPORTE SOBRE PEOPLESOFT</t>
  </si>
  <si>
    <t>MANTENIMIENTO DE SOFTWARE / NUEVA FUNCIONALIDAD</t>
  </si>
  <si>
    <t>PAA-VTI-039-2026</t>
  </si>
  <si>
    <t>FABRICA DE APLICACIONES PROPIAS MEN</t>
  </si>
  <si>
    <t>PAA-VTI-040-2026</t>
  </si>
  <si>
    <t>MATLAB - RIESGOS</t>
  </si>
  <si>
    <t>Hollman Andres Suescun Mendez - hsuescun@fiduprevisora.com.co / Sebastian Osorio Negrete - sosorio@fiduprevisora.com.co</t>
  </si>
  <si>
    <t>PAA-VTI-041-2026</t>
  </si>
  <si>
    <t>CONTRATACIÓN HUMANO FOMAG</t>
  </si>
  <si>
    <t>Dirección de Prestaciones Económicas FOMAG</t>
  </si>
  <si>
    <t>PAA-VTI-042-2026</t>
  </si>
  <si>
    <t>ARRENDAMIENTO ANUAL - APLICATIVO PIRANI</t>
  </si>
  <si>
    <t>PAA-VTI-043-2026</t>
  </si>
  <si>
    <t>El CONTRATISTA con autonomía técnica y administrativa se obliga con el CONTRATANTE en forma personal, a la prestación de servicios profesionales como  abogado en el trámite de asuntos contractuales requeridos por la Vicepresidencia de Tecnología e Información.</t>
  </si>
  <si>
    <t>Blanca Luz Clavijo Diaz - bclavijo@fiduprevisora.com.co</t>
  </si>
  <si>
    <t>Códigos UNSPSC</t>
  </si>
  <si>
    <t>Enero</t>
  </si>
  <si>
    <t>Febrero</t>
  </si>
  <si>
    <t>Marzo</t>
  </si>
  <si>
    <t>Abril</t>
  </si>
  <si>
    <t>Mayo</t>
  </si>
  <si>
    <t>Junio</t>
  </si>
  <si>
    <t>Julio</t>
  </si>
  <si>
    <t>Agosto</t>
  </si>
  <si>
    <t>Septiembre</t>
  </si>
  <si>
    <t>Octubre</t>
  </si>
  <si>
    <t>Noviembre</t>
  </si>
  <si>
    <t>Diciembre</t>
  </si>
  <si>
    <t>PAA-VDSO-040-2024</t>
  </si>
  <si>
    <t>TRANSACCIÓN ALMAGRARIO</t>
  </si>
  <si>
    <t xml:space="preserve">LOCALES Y OFICINAS </t>
  </si>
  <si>
    <t>Walter R. Merchán Bautista - wmerchan@fiduprevisora.com.co</t>
  </si>
  <si>
    <t>PAA-VDSO-041-2024</t>
  </si>
  <si>
    <t xml:space="preserve">LOCALES Y OFICINAS - OFICINA 204 </t>
  </si>
  <si>
    <t>PAA-VDSO-042-2024</t>
  </si>
  <si>
    <t>LOCALES Y OFICINAS - OFICINA CALI</t>
  </si>
  <si>
    <t>PAA-VDSO-043-2024</t>
  </si>
  <si>
    <t>TRANSACCIÓN ROGA Y MULTIMEDIX</t>
  </si>
  <si>
    <t>PAA-VJ-005-2024</t>
  </si>
  <si>
    <t>Defensa Judicial Empresa- Fiduprevisora S.A., tiene la necesidad de contar con los servicios profesionales de una firma asesora, la cual brinde consultoria, apoyo y emision de conceptos en temas relacionados en Derecho Laboral tanto individual como colectivo, seguridad social y la seguridad y salud en el trabajo y la representacion judicial en los procesos laborales en los cuales se encuentre inmersa la Fiduciaria.</t>
  </si>
  <si>
    <t>PAA-VCD-005-2024</t>
  </si>
  <si>
    <t xml:space="preserve">Programa los mejores por colombia 2.0 2024-1. cuarenta (40) Contratos de prestación de servicios de apoyo a la gestion para judicantes que realizaran acompañamiento en las actividades jurídicas y administrativas que requieran en general de forma transversal a toda la Fiduprevisora S.A. </t>
  </si>
  <si>
    <t>Vicepresidencia Fondo Nacional de Prestaciones Sociales del Magisterio</t>
  </si>
  <si>
    <t>Edwin Alfredo Gonzalez Rangel - egonzalez@fiduprevisora.com.co</t>
  </si>
  <si>
    <t>TIPO</t>
  </si>
  <si>
    <t>Invitación Privada</t>
  </si>
  <si>
    <t>Invitación Pública</t>
  </si>
  <si>
    <t>DEPENDENCIA</t>
  </si>
  <si>
    <t>Auditoria Corporativa</t>
  </si>
  <si>
    <t>Gerencia Administrativa</t>
  </si>
  <si>
    <t>Gerencia de Operaciones</t>
  </si>
  <si>
    <t>Gerencia Nacional de Planeación</t>
  </si>
  <si>
    <t>Vicepresidencia Comercial y de Mercadeo</t>
  </si>
  <si>
    <t>SOLICITADAS</t>
  </si>
  <si>
    <t>Vicepresidencia de Administración Fiduciaria</t>
  </si>
  <si>
    <t>Vicepresidencia Fondo de Prestaciones del Magisterio</t>
  </si>
  <si>
    <t>PLAN ANUAL DE ADQUISICIONES 2026V2</t>
  </si>
  <si>
    <t>Código
UNSPSC</t>
  </si>
  <si>
    <t xml:space="preserve">Servicio de custodia de cajas de archivo en archivo central, administración del archivo (consultas y prestamos), trasferencias de archivo  y organización de archivo de acuerdo a la norma. </t>
  </si>
  <si>
    <t>PROGRAMA ANUAL DE SEGUROS SEGUROS</t>
  </si>
  <si>
    <t>El CONTRATISTA con autonomía técnica y administrativa se obliga con el CONTRATANTE en forma personal, a la prestación de servicios de apoyo a la gestión para apoyar las actividades jurídicas y administrativas que requiera la vicepresidencia Jurídica de Fiduprevisora S.A y los negocios que esta administra o llegare a administrar.</t>
  </si>
  <si>
    <t>Contribuir al desarrollo económico y social del país a través de soluciones financieras para la administración y gestión transparente y eficiente de recursos públicos y privados, mediante la prestación de servicios innovadores y confiables.
Al 2026, nos afianzaremos como una fiduciaria socialmente responsable, enfocada en la solución de las necesidades de nuestros clientes a través de servicios fiduciarios innovadores, generando valor para nuestros accionistas y demás grupos de interés y siendo uno de los mejores lugares para trabajar en Colombia.</t>
  </si>
  <si>
    <r>
      <t>El CONTRATISTA</t>
    </r>
    <r>
      <rPr>
        <sz val="12"/>
        <color rgb="FF000000"/>
        <rFont val="Calibri"/>
        <family val="2"/>
        <scheme val="minor"/>
      </rPr>
      <t>, con autonomía técnica, se obliga con el CONTRATANTE a prestar sus servicios profesionales para el apoyo administrativo, financiero y de gestión en la Vicepresidencia de contratación derivada, en el análisis administrativo y/o contable, la elaboración y proyección de informes, documentos de gestión y demás tareas asignadas en el área, incluyendo el apoyo en la aplicación y seguimiento de los procedimientos SARLAFT, conforme a las políticas internas de la entidad.</t>
    </r>
  </si>
  <si>
    <t>24/1/2026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</si>
</sst>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 #,##0_-;_-* &quot;-&quot;_-;_-@_-"/>
    <numFmt numFmtId="166" formatCode="&quot;$&quot;\ #,##0"/>
    <numFmt numFmtId="167" formatCode="&quot;$&quot;#,##0"/>
    <numFmt numFmtId="173" formatCode="_(&quot;$&quot;* #,##0_);_(&quot;$&quot;* \(#,##0\);_(&quot;$&quot;* &quot;-&quot;??_);_(@_)"/>
  </numFmts>
  <fonts count="24" x14ac:knownFonts="1">
    <font>
      <sz val="11"/>
      <color theme="1"/>
      <name val="Calibri"/>
      <family val="2"/>
      <scheme val="minor"/>
    </font>
    <font>
      <b/>
      <sz val="11"/>
      <color theme="1"/>
      <name val="Calibri"/>
      <family val="2"/>
      <scheme val="minor"/>
    </font>
    <font>
      <sz val="11"/>
      <color indexed="8"/>
      <name val="Calibri"/>
      <family val="2"/>
    </font>
    <font>
      <sz val="11"/>
      <color theme="0"/>
      <name val="Calibri"/>
      <family val="2"/>
      <scheme val="minor"/>
    </font>
    <font>
      <sz val="14"/>
      <color theme="1"/>
      <name val="Calibri"/>
      <family val="2"/>
      <scheme val="minor"/>
    </font>
    <font>
      <b/>
      <sz val="14"/>
      <color theme="1"/>
      <name val="Calibri"/>
      <family val="2"/>
      <scheme val="minor"/>
    </font>
    <font>
      <b/>
      <sz val="14"/>
      <color theme="0"/>
      <name val="Calibri"/>
      <family val="2"/>
      <scheme val="minor"/>
    </font>
    <font>
      <sz val="14"/>
      <name val="Calibri"/>
      <family val="2"/>
      <scheme val="minor"/>
    </font>
    <font>
      <b/>
      <sz val="16"/>
      <name val="Calibri"/>
      <family val="2"/>
      <scheme val="minor"/>
    </font>
    <font>
      <sz val="11"/>
      <color theme="1"/>
      <name val="Calibri"/>
      <family val="2"/>
      <scheme val="minor"/>
    </font>
    <font>
      <sz val="10"/>
      <color theme="1"/>
      <name val="Verdana"/>
      <family val="2"/>
    </font>
    <font>
      <sz val="12"/>
      <color theme="1"/>
      <name val="Calibri"/>
      <family val="2"/>
      <scheme val="minor"/>
    </font>
    <font>
      <b/>
      <sz val="12"/>
      <color theme="1"/>
      <name val="Calibri"/>
      <family val="2"/>
      <scheme val="minor"/>
    </font>
    <font>
      <b/>
      <sz val="12"/>
      <name val="Calibri"/>
      <family val="2"/>
      <scheme val="minor"/>
    </font>
    <font>
      <sz val="9"/>
      <color theme="1"/>
      <name val="Calibri"/>
      <family val="2"/>
      <scheme val="minor"/>
    </font>
    <font>
      <b/>
      <sz val="10"/>
      <color theme="1"/>
      <name val="Verdana"/>
      <family val="2"/>
    </font>
    <font>
      <sz val="11"/>
      <name val="Calibri"/>
      <family val="2"/>
      <scheme val="minor"/>
    </font>
    <font>
      <sz val="8"/>
      <name val="Calibri"/>
      <family val="2"/>
      <scheme val="minor"/>
    </font>
    <font>
      <b/>
      <sz val="11"/>
      <color theme="0"/>
      <name val="Calibri"/>
      <family val="2"/>
      <scheme val="minor"/>
    </font>
    <font>
      <sz val="11"/>
      <color indexed="8"/>
      <name val="Calibri"/>
      <family val="2"/>
      <scheme val="minor"/>
    </font>
    <font>
      <sz val="12"/>
      <name val="Calibri"/>
      <family val="2"/>
      <scheme val="minor"/>
    </font>
    <font>
      <u/>
      <sz val="11"/>
      <color theme="10"/>
      <name val="Calibri"/>
      <family val="2"/>
      <scheme val="minor"/>
    </font>
    <font>
      <u/>
      <sz val="12"/>
      <color theme="10"/>
      <name val="Calibri"/>
      <family val="2"/>
      <scheme val="minor"/>
    </font>
    <font>
      <sz val="12"/>
      <color rgb="FF000000"/>
      <name val="Calibri"/>
      <family val="2"/>
      <scheme val="minor"/>
    </font>
  </fonts>
  <fills count="10">
    <fill>
      <patternFill patternType="none"/>
    </fill>
    <fill>
      <patternFill patternType="gray125"/>
    </fill>
    <fill>
      <patternFill patternType="solid">
        <fgColor theme="4"/>
      </patternFill>
    </fill>
    <fill>
      <patternFill patternType="solid">
        <fgColor theme="1" tint="0.499984740745262"/>
        <bgColor indexed="64"/>
      </patternFill>
    </fill>
    <fill>
      <patternFill patternType="solid">
        <fgColor theme="4" tint="0.39997558519241921"/>
        <bgColor indexed="64"/>
      </patternFill>
    </fill>
    <fill>
      <patternFill patternType="solid">
        <fgColor rgb="FFDBE5F1"/>
        <bgColor indexed="64"/>
      </patternFill>
    </fill>
    <fill>
      <patternFill patternType="solid">
        <fgColor rgb="FFFFFF00"/>
        <bgColor indexed="64"/>
      </patternFill>
    </fill>
    <fill>
      <patternFill patternType="solid">
        <fgColor theme="0"/>
        <bgColor indexed="64"/>
      </patternFill>
    </fill>
    <fill>
      <patternFill patternType="solid">
        <fgColor rgb="FF0070C0"/>
        <bgColor indexed="64"/>
      </patternFill>
    </fill>
    <fill>
      <patternFill patternType="solid">
        <fgColor rgb="FF68F26A"/>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s>
  <cellStyleXfs count="16">
    <xf numFmtId="0" fontId="0" fillId="0" borderId="0"/>
    <xf numFmtId="43" fontId="2" fillId="0" borderId="0" applyFont="0" applyFill="0" applyBorder="0" applyAlignment="0" applyProtection="0"/>
    <xf numFmtId="0" fontId="3" fillId="2" borderId="0" applyNumberFormat="0" applyBorder="0" applyAlignment="0" applyProtection="0"/>
    <xf numFmtId="42" fontId="9" fillId="0" borderId="0" applyFont="0" applyFill="0" applyBorder="0" applyAlignment="0" applyProtection="0"/>
    <xf numFmtId="49" fontId="10" fillId="0" borderId="0" applyFill="0" applyBorder="0" applyProtection="0">
      <alignment horizontal="left" vertical="center"/>
    </xf>
    <xf numFmtId="0" fontId="15" fillId="5" borderId="0" applyNumberFormat="0" applyBorder="0" applyProtection="0">
      <alignment horizontal="center" vertical="center"/>
    </xf>
    <xf numFmtId="43" fontId="2"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0" fontId="9" fillId="0" borderId="0"/>
    <xf numFmtId="0" fontId="19" fillId="0" borderId="0"/>
    <xf numFmtId="43" fontId="1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0" fontId="21" fillId="0" borderId="0" applyNumberFormat="0" applyFill="0" applyBorder="0" applyAlignment="0" applyProtection="0"/>
  </cellStyleXfs>
  <cellXfs count="81">
    <xf numFmtId="0" fontId="0" fillId="0" borderId="0" xfId="0"/>
    <xf numFmtId="0" fontId="1" fillId="0" borderId="0" xfId="0" applyFont="1"/>
    <xf numFmtId="0" fontId="4" fillId="0" borderId="0" xfId="0" applyFont="1" applyAlignment="1">
      <alignment vertical="center" wrapText="1"/>
    </xf>
    <xf numFmtId="0" fontId="4" fillId="0" borderId="0" xfId="0" applyFont="1" applyAlignment="1">
      <alignment horizontal="center" vertical="center" wrapText="1"/>
    </xf>
    <xf numFmtId="166" fontId="14" fillId="0" borderId="0" xfId="0" applyNumberFormat="1" applyFont="1" applyAlignment="1">
      <alignment horizontal="center" vertical="center" wrapText="1"/>
    </xf>
    <xf numFmtId="166" fontId="16" fillId="0" borderId="1" xfId="3" applyNumberFormat="1" applyFont="1" applyFill="1" applyBorder="1" applyAlignment="1">
      <alignment vertical="center" wrapText="1"/>
    </xf>
    <xf numFmtId="0" fontId="0" fillId="0" borderId="1" xfId="3" applyNumberFormat="1" applyFont="1" applyFill="1" applyBorder="1" applyAlignment="1">
      <alignment horizontal="center" vertical="center" wrapText="1"/>
    </xf>
    <xf numFmtId="0" fontId="13" fillId="4" borderId="1" xfId="2" applyFont="1" applyFill="1" applyBorder="1" applyAlignment="1">
      <alignment horizontal="center" vertical="center" wrapText="1"/>
    </xf>
    <xf numFmtId="0" fontId="16" fillId="0" borderId="1" xfId="0" applyFont="1" applyBorder="1" applyAlignment="1">
      <alignment horizontal="center" vertical="center" wrapText="1"/>
    </xf>
    <xf numFmtId="0" fontId="4" fillId="6" borderId="0" xfId="0" applyFont="1" applyFill="1" applyAlignment="1">
      <alignment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xf>
    <xf numFmtId="14" fontId="0" fillId="0" borderId="1" xfId="0" applyNumberFormat="1" applyBorder="1" applyAlignment="1">
      <alignment horizontal="center" vertical="center" wrapText="1"/>
    </xf>
    <xf numFmtId="166" fontId="0" fillId="0" borderId="1" xfId="0" applyNumberFormat="1" applyBorder="1" applyAlignment="1">
      <alignment vertical="center" wrapText="1"/>
    </xf>
    <xf numFmtId="0" fontId="0" fillId="0" borderId="1" xfId="0" applyBorder="1" applyAlignment="1">
      <alignment vertical="center" wrapText="1"/>
    </xf>
    <xf numFmtId="0" fontId="16" fillId="0" borderId="0" xfId="0" applyFont="1" applyAlignment="1">
      <alignment horizontal="center" vertical="center" wrapText="1"/>
    </xf>
    <xf numFmtId="0" fontId="7" fillId="0" borderId="0" xfId="0" applyFont="1" applyAlignment="1">
      <alignment vertical="center" wrapText="1"/>
    </xf>
    <xf numFmtId="0" fontId="8" fillId="0" borderId="0" xfId="0" applyFont="1" applyAlignment="1">
      <alignment vertical="center" wrapText="1"/>
    </xf>
    <xf numFmtId="0" fontId="12" fillId="0" borderId="0" xfId="0" applyFont="1" applyAlignment="1">
      <alignment vertical="center" wrapText="1"/>
    </xf>
    <xf numFmtId="0" fontId="11" fillId="0" borderId="0" xfId="0" applyFont="1" applyAlignment="1">
      <alignment vertical="center" wrapText="1"/>
    </xf>
    <xf numFmtId="49" fontId="11" fillId="0" borderId="0" xfId="0" applyNumberFormat="1" applyFont="1" applyAlignment="1">
      <alignment vertical="center" wrapText="1"/>
    </xf>
    <xf numFmtId="0" fontId="8" fillId="7" borderId="0" xfId="0" applyFont="1" applyFill="1" applyAlignment="1">
      <alignment vertical="center" wrapText="1"/>
    </xf>
    <xf numFmtId="0" fontId="8" fillId="6" borderId="0" xfId="0" applyFont="1" applyFill="1" applyAlignment="1">
      <alignment vertical="center" wrapText="1"/>
    </xf>
    <xf numFmtId="14" fontId="11" fillId="7" borderId="1" xfId="0" applyNumberFormat="1" applyFont="1" applyFill="1" applyBorder="1" applyAlignment="1">
      <alignment horizontal="center" vertical="center"/>
    </xf>
    <xf numFmtId="0" fontId="11" fillId="7" borderId="1" xfId="0" applyFont="1" applyFill="1" applyBorder="1" applyAlignment="1">
      <alignment horizontal="center" vertical="center" wrapText="1"/>
    </xf>
    <xf numFmtId="0" fontId="11" fillId="7" borderId="1" xfId="0" applyFont="1" applyFill="1" applyBorder="1" applyAlignment="1">
      <alignment horizontal="justify" vertical="center"/>
    </xf>
    <xf numFmtId="164" fontId="20" fillId="7" borderId="1" xfId="13" applyFont="1" applyFill="1" applyBorder="1" applyAlignment="1">
      <alignment horizontal="center" vertical="center"/>
    </xf>
    <xf numFmtId="14" fontId="20" fillId="7" borderId="1" xfId="0" applyNumberFormat="1" applyFont="1" applyFill="1" applyBorder="1" applyAlignment="1">
      <alignment horizontal="center" vertical="center"/>
    </xf>
    <xf numFmtId="0" fontId="20" fillId="7" borderId="1" xfId="0" applyFont="1" applyFill="1" applyBorder="1" applyAlignment="1">
      <alignment horizontal="center" vertical="center"/>
    </xf>
    <xf numFmtId="49" fontId="11" fillId="7" borderId="1" xfId="0" applyNumberFormat="1" applyFont="1" applyFill="1" applyBorder="1" applyAlignment="1">
      <alignment horizontal="justify" vertical="center"/>
    </xf>
    <xf numFmtId="0" fontId="8" fillId="9" borderId="0" xfId="0" applyFont="1" applyFill="1" applyAlignment="1">
      <alignment vertical="center" wrapText="1"/>
    </xf>
    <xf numFmtId="0" fontId="11" fillId="7" borderId="1" xfId="0" applyFont="1" applyFill="1" applyBorder="1" applyAlignment="1">
      <alignment horizontal="justify" vertical="center" wrapText="1"/>
    </xf>
    <xf numFmtId="0" fontId="12"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5" fillId="0" borderId="0" xfId="0" applyFont="1" applyAlignment="1">
      <alignment horizontal="left" vertical="center"/>
    </xf>
    <xf numFmtId="0" fontId="5"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6" fillId="3" borderId="10" xfId="0" applyFont="1" applyFill="1" applyBorder="1" applyAlignment="1">
      <alignment horizontal="center" vertical="center"/>
    </xf>
    <xf numFmtId="0" fontId="0" fillId="0" borderId="5" xfId="0" applyBorder="1" applyAlignment="1">
      <alignment horizontal="justify" vertical="center"/>
    </xf>
    <xf numFmtId="0" fontId="0" fillId="0" borderId="7" xfId="0" applyBorder="1" applyAlignment="1">
      <alignment horizontal="justify" vertical="center"/>
    </xf>
    <xf numFmtId="0" fontId="13" fillId="4" borderId="1" xfId="2" applyFont="1" applyFill="1" applyBorder="1" applyAlignment="1">
      <alignment horizontal="center" vertical="center" wrapText="1"/>
    </xf>
    <xf numFmtId="0" fontId="0" fillId="0" borderId="1" xfId="0" applyBorder="1" applyAlignment="1">
      <alignment horizontal="justify" vertical="center"/>
    </xf>
    <xf numFmtId="49" fontId="11" fillId="7" borderId="1" xfId="0" applyNumberFormat="1" applyFont="1" applyFill="1" applyBorder="1" applyAlignment="1">
      <alignment horizontal="justify" vertical="center" wrapText="1"/>
    </xf>
    <xf numFmtId="49" fontId="20" fillId="7" borderId="1" xfId="0" applyNumberFormat="1" applyFont="1" applyFill="1" applyBorder="1" applyAlignment="1">
      <alignment horizontal="justify" vertical="center" wrapText="1"/>
    </xf>
    <xf numFmtId="0" fontId="11" fillId="0" borderId="1" xfId="0" applyFont="1" applyBorder="1" applyAlignment="1">
      <alignment vertical="center" wrapText="1"/>
    </xf>
    <xf numFmtId="167" fontId="11" fillId="0" borderId="1" xfId="8" applyNumberFormat="1" applyFont="1" applyBorder="1" applyAlignment="1">
      <alignment vertical="center" wrapText="1"/>
    </xf>
    <xf numFmtId="0" fontId="11" fillId="0" borderId="1" xfId="0" applyFont="1" applyBorder="1" applyAlignment="1">
      <alignment horizontal="left" vertical="center" wrapText="1"/>
    </xf>
    <xf numFmtId="0" fontId="22" fillId="0" borderId="1" xfId="15" applyFont="1" applyBorder="1" applyAlignment="1">
      <alignment vertical="center" wrapText="1"/>
    </xf>
    <xf numFmtId="0" fontId="11" fillId="0" borderId="1" xfId="0" applyFont="1" applyBorder="1" applyAlignment="1">
      <alignment horizontal="justify" vertical="center" wrapText="1"/>
    </xf>
    <xf numFmtId="0" fontId="11" fillId="0" borderId="1" xfId="0" applyFont="1" applyBorder="1" applyAlignment="1">
      <alignment horizontal="right" vertical="center" wrapText="1"/>
    </xf>
    <xf numFmtId="0" fontId="11" fillId="7" borderId="7"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11" fillId="7" borderId="1" xfId="0" applyFont="1" applyFill="1" applyBorder="1" applyAlignment="1">
      <alignment horizontal="center" vertical="center"/>
    </xf>
    <xf numFmtId="173" fontId="11" fillId="7" borderId="1" xfId="8" applyNumberFormat="1" applyFont="1" applyFill="1" applyBorder="1" applyAlignment="1">
      <alignment horizontal="right" vertical="center" wrapText="1"/>
    </xf>
    <xf numFmtId="173" fontId="11" fillId="7" borderId="1" xfId="8" applyNumberFormat="1" applyFont="1" applyFill="1" applyBorder="1" applyAlignment="1">
      <alignment vertical="center" wrapText="1"/>
    </xf>
    <xf numFmtId="0" fontId="20" fillId="7" borderId="7" xfId="0" applyFont="1" applyFill="1" applyBorder="1" applyAlignment="1">
      <alignment horizontal="center" vertical="center" wrapText="1"/>
    </xf>
    <xf numFmtId="173" fontId="20" fillId="7" borderId="1" xfId="8" applyNumberFormat="1" applyFont="1" applyFill="1" applyBorder="1" applyAlignment="1">
      <alignment vertical="center" wrapText="1"/>
    </xf>
    <xf numFmtId="173" fontId="20" fillId="7" borderId="1" xfId="8" applyNumberFormat="1" applyFont="1" applyFill="1" applyBorder="1" applyAlignment="1">
      <alignment horizontal="center" vertical="center" wrapText="1"/>
    </xf>
    <xf numFmtId="0" fontId="11" fillId="7" borderId="1" xfId="3" applyNumberFormat="1" applyFont="1" applyFill="1" applyBorder="1" applyAlignment="1">
      <alignment horizontal="center" vertical="center" wrapText="1"/>
    </xf>
    <xf numFmtId="0" fontId="11" fillId="7" borderId="7" xfId="0" applyFont="1" applyFill="1" applyBorder="1" applyAlignment="1">
      <alignment horizontal="center" vertical="center"/>
    </xf>
    <xf numFmtId="173" fontId="20" fillId="7" borderId="1" xfId="8" applyNumberFormat="1" applyFont="1" applyFill="1" applyBorder="1" applyAlignment="1">
      <alignment horizontal="left" vertical="center"/>
    </xf>
    <xf numFmtId="0" fontId="20" fillId="7" borderId="1" xfId="0" applyFont="1" applyFill="1" applyBorder="1" applyAlignment="1">
      <alignment horizontal="left" vertical="center" wrapText="1"/>
    </xf>
    <xf numFmtId="0" fontId="20" fillId="7" borderId="14" xfId="0" applyFont="1" applyFill="1" applyBorder="1" applyAlignment="1">
      <alignment horizontal="center" vertical="center" wrapText="1"/>
    </xf>
    <xf numFmtId="173" fontId="11" fillId="7" borderId="1" xfId="14" applyNumberFormat="1" applyFont="1" applyFill="1" applyBorder="1" applyAlignment="1">
      <alignment vertical="center" wrapText="1"/>
    </xf>
    <xf numFmtId="0" fontId="20" fillId="7" borderId="13" xfId="0" applyFont="1" applyFill="1" applyBorder="1" applyAlignment="1">
      <alignment horizontal="center" vertical="center" wrapText="1"/>
    </xf>
    <xf numFmtId="0" fontId="20" fillId="7" borderId="10" xfId="0" applyFont="1" applyFill="1" applyBorder="1" applyAlignment="1">
      <alignment horizontal="center" vertical="center" wrapText="1"/>
    </xf>
    <xf numFmtId="49" fontId="11" fillId="7" borderId="10" xfId="0" applyNumberFormat="1" applyFont="1" applyFill="1" applyBorder="1" applyAlignment="1">
      <alignment horizontal="justify" vertical="center" wrapText="1"/>
    </xf>
    <xf numFmtId="14" fontId="11" fillId="7" borderId="10" xfId="0" applyNumberFormat="1" applyFont="1" applyFill="1" applyBorder="1" applyAlignment="1">
      <alignment horizontal="center" vertical="center"/>
    </xf>
    <xf numFmtId="0" fontId="11" fillId="7" borderId="10" xfId="0" applyFont="1" applyFill="1" applyBorder="1" applyAlignment="1">
      <alignment horizontal="center" vertical="center" wrapText="1"/>
    </xf>
    <xf numFmtId="173" fontId="11" fillId="7" borderId="10" xfId="8" applyNumberFormat="1" applyFont="1" applyFill="1" applyBorder="1" applyAlignment="1">
      <alignment vertical="center" wrapText="1"/>
    </xf>
    <xf numFmtId="0" fontId="3" fillId="8" borderId="11" xfId="0" applyFont="1" applyFill="1" applyBorder="1" applyAlignment="1">
      <alignment horizontal="center" vertical="center" wrapText="1"/>
    </xf>
    <xf numFmtId="0" fontId="18" fillId="8" borderId="12" xfId="2" applyFont="1" applyFill="1" applyBorder="1" applyAlignment="1">
      <alignment horizontal="center" vertical="center" wrapText="1"/>
    </xf>
    <xf numFmtId="14" fontId="11" fillId="0" borderId="1" xfId="0" applyNumberFormat="1" applyFont="1" applyBorder="1" applyAlignment="1">
      <alignment horizontal="right" vertical="center" wrapText="1"/>
    </xf>
  </cellXfs>
  <cellStyles count="16">
    <cellStyle name="BodyStyle" xfId="4" xr:uid="{509024E3-A987-42D0-BFCD-81E0398CEB5F}"/>
    <cellStyle name="Énfasis1" xfId="2" builtinId="29"/>
    <cellStyle name="HeaderStyle" xfId="5" xr:uid="{600EE13B-D2FF-47CF-9307-A6351AD6E1BA}"/>
    <cellStyle name="Hipervínculo" xfId="15" builtinId="8"/>
    <cellStyle name="Millares [0]" xfId="13" builtinId="6"/>
    <cellStyle name="Millares 15" xfId="1" xr:uid="{00000000-0005-0000-0000-000002000000}"/>
    <cellStyle name="Millares 15 2" xfId="6" xr:uid="{7CA42C2B-2EC2-4311-8DD5-943198E1138E}"/>
    <cellStyle name="Millares 2" xfId="12" xr:uid="{9CE1E47F-E388-4DA9-907B-BCDB36222100}"/>
    <cellStyle name="Millares 4" xfId="9" xr:uid="{460A0458-1129-41E6-8F6C-292D0073A003}"/>
    <cellStyle name="Moneda" xfId="8" builtinId="4"/>
    <cellStyle name="Moneda [0]" xfId="3" builtinId="7"/>
    <cellStyle name="Moneda [0] 2" xfId="7" xr:uid="{F241B37B-95A9-41B7-9A80-A29762CE0660}"/>
    <cellStyle name="Moneda 3" xfId="14" xr:uid="{1325F097-96DD-4108-B849-1C45FEF582D8}"/>
    <cellStyle name="Normal" xfId="0" builtinId="0"/>
    <cellStyle name="Normal 2" xfId="11" xr:uid="{3BA3DEC4-76AE-494F-B72D-E941386BBC47}"/>
    <cellStyle name="Normal 6" xfId="10" xr:uid="{DF5914B9-F220-4153-9FF0-26571D015AC8}"/>
  </cellStyles>
  <dxfs count="116">
    <dxf>
      <font>
        <b/>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family val="2"/>
        <scheme val="minor"/>
      </font>
      <fill>
        <patternFill patternType="solid">
          <fgColor indexed="64"/>
          <bgColor theme="0"/>
        </patternFill>
      </fill>
    </dxf>
    <dxf>
      <font>
        <strike val="0"/>
        <outline val="0"/>
        <shadow val="0"/>
        <u val="none"/>
        <vertAlign val="baseline"/>
        <sz val="12"/>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family val="2"/>
        <scheme val="minor"/>
      </font>
      <fill>
        <patternFill patternType="solid">
          <fgColor indexed="64"/>
          <bgColor theme="0"/>
        </patternFill>
      </fill>
      <alignment horizontal="justify"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s>
  <tableStyles count="0" defaultTableStyle="TableStyleMedium9" defaultPivotStyle="PivotStyleLight16"/>
  <colors>
    <mruColors>
      <color rgb="FF68F2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81964</xdr:colOff>
      <xdr:row>0</xdr:row>
      <xdr:rowOff>34224</xdr:rowOff>
    </xdr:from>
    <xdr:to>
      <xdr:col>2</xdr:col>
      <xdr:colOff>53788</xdr:colOff>
      <xdr:row>3</xdr:row>
      <xdr:rowOff>209414</xdr:rowOff>
    </xdr:to>
    <xdr:pic>
      <xdr:nvPicPr>
        <xdr:cNvPr id="3" name="Imagen 2">
          <a:extLst>
            <a:ext uri="{FF2B5EF4-FFF2-40B4-BE49-F238E27FC236}">
              <a16:creationId xmlns:a16="http://schemas.microsoft.com/office/drawing/2014/main" id="{35ED52BC-38C3-0041-585B-2C2F464928C6}"/>
            </a:ext>
          </a:extLst>
        </xdr:cNvPr>
        <xdr:cNvPicPr>
          <a:picLocks noChangeAspect="1"/>
        </xdr:cNvPicPr>
      </xdr:nvPicPr>
      <xdr:blipFill>
        <a:blip xmlns:r="http://schemas.openxmlformats.org/officeDocument/2006/relationships" r:embed="rId1"/>
        <a:stretch>
          <a:fillRect/>
        </a:stretch>
      </xdr:blipFill>
      <xdr:spPr>
        <a:xfrm>
          <a:off x="81964" y="34224"/>
          <a:ext cx="2221965" cy="84754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ALVAREZ TORRES RODRIGO ALFONSO" id="{389DF44B-B7FC-479E-97AC-9ED4D9AE110B}" userId="ALVAREZ TORRES RODRIGO ALFONSO"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08E2FF3-482E-4326-BD92-D4B6F2358CF4}" name="Tabla1" displayName="Tabla1" ref="A23:O338" totalsRowShown="0" headerRowDxfId="0" dataDxfId="1" headerRowBorderDxfId="115" tableBorderDxfId="114" totalsRowBorderDxfId="113">
  <autoFilter ref="A23:O338" xr:uid="{808E2FF3-482E-4326-BD92-D4B6F2358CF4}"/>
  <tableColumns count="15">
    <tableColumn id="1" xr3:uid="{84E31918-8503-4EE2-9845-FEE7860C1787}" name="Código" dataDxfId="16"/>
    <tableColumn id="2" xr3:uid="{07EACCC1-29BB-4373-B5B9-22ABF9AF544E}" name="Código_x000a_UNSPSC" dataDxfId="15"/>
    <tableColumn id="3" xr3:uid="{3D3DC02C-887E-464D-9367-FB624EFF8535}" name="Descripción" dataDxfId="14"/>
    <tableColumn id="4" xr3:uid="{20E21940-4802-4987-A016-B0480FA4F6F3}" name="Fecha estimada de inicio de proceso de selección" dataDxfId="13"/>
    <tableColumn id="5" xr3:uid="{75182975-43EB-45A2-ACF4-05B9CA04EF44}" name="Fecha máxima de inicio de ejecución del contrato" dataDxfId="12"/>
    <tableColumn id="6" xr3:uid="{B217F135-F868-431A-AF39-C51E7E52C37D}" name="Duración estimada del contrato" dataDxfId="11"/>
    <tableColumn id="7" xr3:uid="{9DBE9C09-8A97-4FCE-B516-0733A9190326}" name="Modalidad de selección " dataDxfId="10"/>
    <tableColumn id="8" xr3:uid="{71A8D2A2-B83D-48FD-808F-3BB26BCBC9B6}" name="Área solicitante" dataDxfId="9"/>
    <tableColumn id="9" xr3:uid="{1AD55038-C25C-433A-9CED-E8197711F4E7}" name="Dependencia" dataDxfId="8"/>
    <tableColumn id="10" xr3:uid="{4261EC7F-863E-491F-95B9-5FF202A8ED90}" name="Fuente de los recursos" dataDxfId="7"/>
    <tableColumn id="11" xr3:uid="{1C8E86FD-9956-4E26-82A2-196DF68803D5}" name="Valor total estimado" dataDxfId="6"/>
    <tableColumn id="12" xr3:uid="{877B4879-F5D9-4E97-BDB6-84D496ABBA5B}" name="Valor estimado en la vigencia actual" dataDxfId="5"/>
    <tableColumn id="13" xr3:uid="{9437C6F9-B8AF-4DEC-B437-A5CDC7DEF87F}" name="¿Se requieren vigencias futuras?" dataDxfId="4"/>
    <tableColumn id="14" xr3:uid="{BB2917D8-D6ED-4248-B09A-AAA927C2C9D6}" name="Estado de solicitud de vigencias futuras" dataDxfId="3"/>
    <tableColumn id="15" xr3:uid="{D0C796C1-62DE-4414-9A6A-51736C36CE7F}" name="Datos de contacto del responsable" dataDxfId="2"/>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2-12-19T14:25:13.03" personId="{389DF44B-B7FC-479E-97AC-9ED4D9AE110B}" id="{DAE48824-D7F7-4416-A82E-5FC964D41660}">
    <text>El código es asignado por la Gerencia de Adquisiciones y Contratos.</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fiduprevisora.com.co/" TargetMode="External"/><Relationship Id="rId1" Type="http://schemas.openxmlformats.org/officeDocument/2006/relationships/hyperlink" Target="mailto:mjaramillo@fiduprevisora.com.co"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97A3C-BA65-4266-BD15-9B246D3060BC}">
  <dimension ref="A1:O338"/>
  <sheetViews>
    <sheetView showGridLines="0" tabSelected="1" view="pageBreakPreview" topLeftCell="A20" zoomScale="80" zoomScaleNormal="85" zoomScaleSheetLayoutView="80" zoomScalePageLayoutView="10" workbookViewId="0">
      <selection activeCell="A23" sqref="A23"/>
    </sheetView>
  </sheetViews>
  <sheetFormatPr baseColWidth="10" defaultColWidth="10.6640625" defaultRowHeight="18" x14ac:dyDescent="0.3"/>
  <cols>
    <col min="1" max="1" width="18.109375" style="2" customWidth="1"/>
    <col min="2" max="2" width="14.6640625" style="2" customWidth="1"/>
    <col min="3" max="3" width="73.5546875" style="2" customWidth="1"/>
    <col min="4" max="5" width="13.88671875" style="2" customWidth="1"/>
    <col min="6" max="6" width="11.6640625" style="2" customWidth="1"/>
    <col min="7" max="7" width="18.44140625" style="2" customWidth="1"/>
    <col min="8" max="9" width="24.44140625" style="2" customWidth="1"/>
    <col min="10" max="10" width="23" style="2" customWidth="1"/>
    <col min="11" max="12" width="17.21875" style="2" customWidth="1"/>
    <col min="13" max="14" width="13" style="2" customWidth="1"/>
    <col min="15" max="15" width="31.88671875" style="2" customWidth="1"/>
    <col min="16" max="16384" width="10.6640625" style="2"/>
  </cols>
  <sheetData>
    <row r="1" spans="1:15" ht="17.399999999999999" customHeight="1" x14ac:dyDescent="0.3">
      <c r="A1" s="39"/>
      <c r="B1" s="40"/>
      <c r="C1" s="40"/>
      <c r="D1" s="36" t="s">
        <v>862</v>
      </c>
      <c r="E1" s="36"/>
      <c r="F1" s="36"/>
      <c r="G1" s="36"/>
      <c r="H1" s="36"/>
      <c r="I1" s="36"/>
      <c r="J1" s="36"/>
      <c r="K1" s="36"/>
      <c r="L1" s="36"/>
      <c r="M1" s="36"/>
      <c r="N1" s="36"/>
      <c r="O1" s="36"/>
    </row>
    <row r="2" spans="1:15" ht="17.399999999999999" customHeight="1" x14ac:dyDescent="0.3">
      <c r="A2" s="41"/>
      <c r="B2" s="42"/>
      <c r="C2" s="42"/>
      <c r="D2" s="36"/>
      <c r="E2" s="36"/>
      <c r="F2" s="36"/>
      <c r="G2" s="36"/>
      <c r="H2" s="36"/>
      <c r="I2" s="36"/>
      <c r="J2" s="36"/>
      <c r="K2" s="36"/>
      <c r="L2" s="36"/>
      <c r="M2" s="36"/>
      <c r="N2" s="36"/>
      <c r="O2" s="36"/>
    </row>
    <row r="3" spans="1:15" ht="17.399999999999999" customHeight="1" x14ac:dyDescent="0.3">
      <c r="A3" s="41"/>
      <c r="B3" s="42"/>
      <c r="C3" s="42"/>
      <c r="D3" s="36"/>
      <c r="E3" s="36"/>
      <c r="F3" s="36"/>
      <c r="G3" s="36"/>
      <c r="H3" s="36"/>
      <c r="I3" s="36"/>
      <c r="J3" s="36"/>
      <c r="K3" s="36"/>
      <c r="L3" s="36"/>
      <c r="M3" s="36"/>
      <c r="N3" s="36"/>
      <c r="O3" s="36"/>
    </row>
    <row r="4" spans="1:15" ht="17.399999999999999" customHeight="1" x14ac:dyDescent="0.3">
      <c r="A4" s="43"/>
      <c r="B4" s="44"/>
      <c r="C4" s="44"/>
      <c r="D4" s="36"/>
      <c r="E4" s="36"/>
      <c r="F4" s="36"/>
      <c r="G4" s="36"/>
      <c r="H4" s="36"/>
      <c r="I4" s="36"/>
      <c r="J4" s="36"/>
      <c r="K4" s="36"/>
      <c r="L4" s="36"/>
      <c r="M4" s="36"/>
      <c r="N4" s="36"/>
      <c r="O4" s="36"/>
    </row>
    <row r="6" spans="1:15" ht="38.1" customHeight="1" x14ac:dyDescent="0.3">
      <c r="A6" s="33" t="s">
        <v>0</v>
      </c>
      <c r="B6" s="37"/>
      <c r="C6" s="37"/>
      <c r="D6" s="37"/>
      <c r="E6" s="37"/>
      <c r="F6" s="37"/>
      <c r="G6" s="37"/>
      <c r="H6" s="37"/>
      <c r="I6" s="37"/>
      <c r="J6" s="37"/>
      <c r="K6" s="37"/>
      <c r="L6" s="37"/>
      <c r="M6" s="37"/>
      <c r="N6" s="37"/>
      <c r="O6" s="34"/>
    </row>
    <row r="7" spans="1:15" ht="38.1" customHeight="1" x14ac:dyDescent="0.3">
      <c r="A7" s="38" t="s">
        <v>1</v>
      </c>
      <c r="B7" s="38"/>
      <c r="C7" s="38"/>
      <c r="D7" s="38"/>
      <c r="E7" s="38"/>
      <c r="F7" s="38"/>
      <c r="G7" s="38"/>
      <c r="H7" s="38"/>
      <c r="I7" s="38"/>
      <c r="J7" s="38"/>
      <c r="K7" s="38"/>
      <c r="L7" s="38"/>
      <c r="M7" s="38"/>
      <c r="N7" s="38"/>
      <c r="O7" s="38"/>
    </row>
    <row r="9" spans="1:15" ht="26.4" customHeight="1" x14ac:dyDescent="0.3">
      <c r="A9" s="32" t="s">
        <v>2</v>
      </c>
      <c r="B9" s="32"/>
      <c r="C9" s="32"/>
      <c r="D9" s="18"/>
    </row>
    <row r="10" spans="1:15" ht="22.2" customHeight="1" x14ac:dyDescent="0.3">
      <c r="A10" s="32" t="s">
        <v>3</v>
      </c>
      <c r="B10" s="32"/>
      <c r="C10" s="52" t="s">
        <v>4</v>
      </c>
      <c r="D10" s="19"/>
    </row>
    <row r="11" spans="1:15" ht="22.2" customHeight="1" x14ac:dyDescent="0.3">
      <c r="A11" s="32" t="s">
        <v>5</v>
      </c>
      <c r="B11" s="32"/>
      <c r="C11" s="52" t="s">
        <v>6</v>
      </c>
      <c r="D11" s="19"/>
    </row>
    <row r="12" spans="1:15" ht="21.6" customHeight="1" x14ac:dyDescent="0.3">
      <c r="A12" s="32" t="s">
        <v>7</v>
      </c>
      <c r="B12" s="32"/>
      <c r="C12" s="54">
        <v>7566633</v>
      </c>
      <c r="D12" s="19"/>
    </row>
    <row r="13" spans="1:15" ht="21.6" customHeight="1" x14ac:dyDescent="0.3">
      <c r="A13" s="32" t="s">
        <v>8</v>
      </c>
      <c r="B13" s="32"/>
      <c r="C13" s="55" t="s">
        <v>9</v>
      </c>
      <c r="D13" s="19"/>
    </row>
    <row r="14" spans="1:15" ht="155.4" customHeight="1" x14ac:dyDescent="0.3">
      <c r="A14" s="32" t="s">
        <v>10</v>
      </c>
      <c r="B14" s="32"/>
      <c r="C14" s="56" t="s">
        <v>867</v>
      </c>
      <c r="D14" s="19"/>
    </row>
    <row r="15" spans="1:15" ht="90.6" customHeight="1" x14ac:dyDescent="0.3">
      <c r="A15" s="32" t="s">
        <v>11</v>
      </c>
      <c r="B15" s="32"/>
      <c r="C15" s="52" t="s">
        <v>12</v>
      </c>
      <c r="D15" s="20"/>
      <c r="E15" s="3"/>
      <c r="F15" s="3"/>
      <c r="G15" s="3"/>
      <c r="H15" s="3"/>
      <c r="I15" s="3"/>
      <c r="J15" s="3"/>
    </row>
    <row r="16" spans="1:15" ht="21.6" customHeight="1" x14ac:dyDescent="0.3">
      <c r="A16" s="32" t="s">
        <v>13</v>
      </c>
      <c r="B16" s="32"/>
      <c r="C16" s="52" t="s">
        <v>14</v>
      </c>
      <c r="D16" s="19"/>
      <c r="E16" s="3"/>
      <c r="F16" s="3"/>
      <c r="G16" s="3"/>
      <c r="H16" s="3"/>
      <c r="I16" s="3"/>
      <c r="J16" s="3"/>
    </row>
    <row r="17" spans="1:15" ht="21.6" customHeight="1" x14ac:dyDescent="0.3">
      <c r="A17" s="32" t="s">
        <v>15</v>
      </c>
      <c r="B17" s="32"/>
      <c r="C17" s="53">
        <f>SUM(K24:K338)</f>
        <v>163290100421.58801</v>
      </c>
      <c r="F17" s="3"/>
      <c r="G17" s="4"/>
      <c r="H17" s="3"/>
      <c r="I17" s="3"/>
      <c r="J17" s="3"/>
    </row>
    <row r="18" spans="1:15" ht="32.4" customHeight="1" x14ac:dyDescent="0.3">
      <c r="A18" s="32" t="s">
        <v>16</v>
      </c>
      <c r="B18" s="32"/>
      <c r="C18" s="57" t="s">
        <v>17</v>
      </c>
      <c r="E18" s="3"/>
      <c r="F18" s="3"/>
      <c r="G18" s="3"/>
      <c r="H18" s="3"/>
      <c r="I18" s="3"/>
      <c r="J18" s="3"/>
    </row>
    <row r="19" spans="1:15" ht="32.4" customHeight="1" x14ac:dyDescent="0.3">
      <c r="A19" s="32" t="s">
        <v>18</v>
      </c>
      <c r="B19" s="32"/>
      <c r="C19" s="53">
        <f>20*1750905</f>
        <v>35018100</v>
      </c>
      <c r="E19" s="4"/>
      <c r="F19" s="3"/>
      <c r="G19" s="3"/>
      <c r="H19" s="3"/>
      <c r="I19" s="3"/>
      <c r="J19" s="3"/>
    </row>
    <row r="20" spans="1:15" ht="32.4" customHeight="1" x14ac:dyDescent="0.3">
      <c r="A20" s="32" t="s">
        <v>19</v>
      </c>
      <c r="B20" s="32"/>
      <c r="C20" s="80" t="s">
        <v>869</v>
      </c>
      <c r="E20" s="3"/>
      <c r="F20" s="3"/>
      <c r="G20" s="3"/>
      <c r="H20" s="3"/>
      <c r="I20" s="3"/>
      <c r="J20" s="3"/>
    </row>
    <row r="21" spans="1:15" ht="48.6" customHeight="1" x14ac:dyDescent="0.3">
      <c r="A21" s="35" t="s">
        <v>20</v>
      </c>
      <c r="B21" s="35"/>
      <c r="C21" s="35"/>
    </row>
    <row r="22" spans="1:15" s="16" customFormat="1" ht="24.6" customHeight="1" x14ac:dyDescent="0.3">
      <c r="A22" s="45" t="s">
        <v>21</v>
      </c>
      <c r="B22" s="45"/>
      <c r="C22" s="45"/>
      <c r="D22" s="45"/>
      <c r="E22" s="45"/>
      <c r="F22" s="45"/>
      <c r="G22" s="45"/>
      <c r="H22" s="45"/>
      <c r="I22" s="45"/>
      <c r="J22" s="45"/>
      <c r="K22" s="45"/>
      <c r="L22" s="45"/>
      <c r="M22" s="45"/>
      <c r="N22" s="45"/>
      <c r="O22" s="45"/>
    </row>
    <row r="23" spans="1:15" s="17" customFormat="1" ht="75" customHeight="1" x14ac:dyDescent="0.3">
      <c r="A23" s="78" t="s">
        <v>22</v>
      </c>
      <c r="B23" s="78" t="s">
        <v>863</v>
      </c>
      <c r="C23" s="79" t="s">
        <v>23</v>
      </c>
      <c r="D23" s="79" t="s">
        <v>24</v>
      </c>
      <c r="E23" s="79" t="s">
        <v>25</v>
      </c>
      <c r="F23" s="79" t="s">
        <v>26</v>
      </c>
      <c r="G23" s="79" t="s">
        <v>27</v>
      </c>
      <c r="H23" s="79" t="s">
        <v>28</v>
      </c>
      <c r="I23" s="79" t="s">
        <v>29</v>
      </c>
      <c r="J23" s="79" t="s">
        <v>30</v>
      </c>
      <c r="K23" s="79" t="s">
        <v>31</v>
      </c>
      <c r="L23" s="79" t="s">
        <v>32</v>
      </c>
      <c r="M23" s="79" t="s">
        <v>33</v>
      </c>
      <c r="N23" s="79" t="s">
        <v>34</v>
      </c>
      <c r="O23" s="79" t="s">
        <v>35</v>
      </c>
    </row>
    <row r="24" spans="1:15" s="21" customFormat="1" ht="31.2" x14ac:dyDescent="0.3">
      <c r="A24" s="58" t="s">
        <v>36</v>
      </c>
      <c r="B24" s="59" t="s">
        <v>37</v>
      </c>
      <c r="C24" s="50" t="s">
        <v>38</v>
      </c>
      <c r="D24" s="60" t="s">
        <v>39</v>
      </c>
      <c r="E24" s="60" t="s">
        <v>39</v>
      </c>
      <c r="F24" s="59" t="s">
        <v>40</v>
      </c>
      <c r="G24" s="59" t="s">
        <v>41</v>
      </c>
      <c r="H24" s="59" t="s">
        <v>42</v>
      </c>
      <c r="I24" s="59" t="s">
        <v>42</v>
      </c>
      <c r="J24" s="59" t="s">
        <v>43</v>
      </c>
      <c r="K24" s="61">
        <v>25000000</v>
      </c>
      <c r="L24" s="61">
        <v>25000000</v>
      </c>
      <c r="M24" s="24" t="s">
        <v>44</v>
      </c>
      <c r="N24" s="24" t="s">
        <v>17</v>
      </c>
      <c r="O24" s="24" t="s">
        <v>45</v>
      </c>
    </row>
    <row r="25" spans="1:15" s="21" customFormat="1" ht="31.2" x14ac:dyDescent="0.3">
      <c r="A25" s="58" t="s">
        <v>46</v>
      </c>
      <c r="B25" s="59" t="s">
        <v>37</v>
      </c>
      <c r="C25" s="50" t="s">
        <v>47</v>
      </c>
      <c r="D25" s="28" t="s">
        <v>48</v>
      </c>
      <c r="E25" s="28" t="s">
        <v>49</v>
      </c>
      <c r="F25" s="59" t="s">
        <v>50</v>
      </c>
      <c r="G25" s="59" t="s">
        <v>41</v>
      </c>
      <c r="H25" s="59" t="s">
        <v>42</v>
      </c>
      <c r="I25" s="59" t="s">
        <v>42</v>
      </c>
      <c r="J25" s="24" t="s">
        <v>51</v>
      </c>
      <c r="K25" s="62">
        <v>93464980</v>
      </c>
      <c r="L25" s="62">
        <v>93464980</v>
      </c>
      <c r="M25" s="24" t="s">
        <v>44</v>
      </c>
      <c r="N25" s="24" t="s">
        <v>17</v>
      </c>
      <c r="O25" s="24" t="s">
        <v>45</v>
      </c>
    </row>
    <row r="26" spans="1:15" s="22" customFormat="1" ht="78" x14ac:dyDescent="0.3">
      <c r="A26" s="63" t="s">
        <v>52</v>
      </c>
      <c r="B26" s="59">
        <v>80101500</v>
      </c>
      <c r="C26" s="50" t="s">
        <v>53</v>
      </c>
      <c r="D26" s="23" t="s">
        <v>39</v>
      </c>
      <c r="E26" s="23" t="s">
        <v>39</v>
      </c>
      <c r="F26" s="24" t="s">
        <v>54</v>
      </c>
      <c r="G26" s="59" t="s">
        <v>41</v>
      </c>
      <c r="H26" s="59" t="s">
        <v>55</v>
      </c>
      <c r="I26" s="59" t="s">
        <v>56</v>
      </c>
      <c r="J26" s="59" t="s">
        <v>43</v>
      </c>
      <c r="K26" s="62">
        <v>54000000</v>
      </c>
      <c r="L26" s="62">
        <v>54000000</v>
      </c>
      <c r="M26" s="24" t="s">
        <v>44</v>
      </c>
      <c r="N26" s="24" t="s">
        <v>17</v>
      </c>
      <c r="O26" s="24" t="s">
        <v>57</v>
      </c>
    </row>
    <row r="27" spans="1:15" s="22" customFormat="1" ht="89.4" customHeight="1" x14ac:dyDescent="0.3">
      <c r="A27" s="63" t="s">
        <v>58</v>
      </c>
      <c r="B27" s="59">
        <v>80101500</v>
      </c>
      <c r="C27" s="50" t="s">
        <v>59</v>
      </c>
      <c r="D27" s="23" t="s">
        <v>39</v>
      </c>
      <c r="E27" s="23" t="s">
        <v>39</v>
      </c>
      <c r="F27" s="24" t="s">
        <v>54</v>
      </c>
      <c r="G27" s="59" t="s">
        <v>41</v>
      </c>
      <c r="H27" s="59" t="s">
        <v>55</v>
      </c>
      <c r="I27" s="59" t="s">
        <v>56</v>
      </c>
      <c r="J27" s="59" t="s">
        <v>43</v>
      </c>
      <c r="K27" s="62">
        <v>90000000</v>
      </c>
      <c r="L27" s="62">
        <v>90000000</v>
      </c>
      <c r="M27" s="24" t="s">
        <v>44</v>
      </c>
      <c r="N27" s="24" t="s">
        <v>17</v>
      </c>
      <c r="O27" s="24" t="s">
        <v>57</v>
      </c>
    </row>
    <row r="28" spans="1:15" s="22" customFormat="1" ht="31.2" x14ac:dyDescent="0.3">
      <c r="A28" s="63" t="s">
        <v>60</v>
      </c>
      <c r="B28" s="59">
        <v>80141902</v>
      </c>
      <c r="C28" s="50" t="s">
        <v>61</v>
      </c>
      <c r="D28" s="27" t="s">
        <v>62</v>
      </c>
      <c r="E28" s="23" t="s">
        <v>63</v>
      </c>
      <c r="F28" s="59" t="s">
        <v>64</v>
      </c>
      <c r="G28" s="59" t="s">
        <v>65</v>
      </c>
      <c r="H28" s="59" t="s">
        <v>55</v>
      </c>
      <c r="I28" s="59" t="s">
        <v>56</v>
      </c>
      <c r="J28" s="59" t="s">
        <v>66</v>
      </c>
      <c r="K28" s="62">
        <v>51135750</v>
      </c>
      <c r="L28" s="62">
        <v>51135750</v>
      </c>
      <c r="M28" s="24" t="s">
        <v>44</v>
      </c>
      <c r="N28" s="24" t="s">
        <v>17</v>
      </c>
      <c r="O28" s="24" t="s">
        <v>57</v>
      </c>
    </row>
    <row r="29" spans="1:15" s="22" customFormat="1" ht="124.8" x14ac:dyDescent="0.3">
      <c r="A29" s="63" t="s">
        <v>67</v>
      </c>
      <c r="B29" s="59">
        <v>80141902</v>
      </c>
      <c r="C29" s="50" t="s">
        <v>68</v>
      </c>
      <c r="D29" s="23" t="s">
        <v>39</v>
      </c>
      <c r="E29" s="23" t="s">
        <v>39</v>
      </c>
      <c r="F29" s="24" t="s">
        <v>69</v>
      </c>
      <c r="G29" s="59" t="s">
        <v>41</v>
      </c>
      <c r="H29" s="59" t="s">
        <v>55</v>
      </c>
      <c r="I29" s="59" t="s">
        <v>56</v>
      </c>
      <c r="J29" s="59" t="s">
        <v>66</v>
      </c>
      <c r="K29" s="62">
        <v>1785000000</v>
      </c>
      <c r="L29" s="62">
        <v>1785000000</v>
      </c>
      <c r="M29" s="24" t="s">
        <v>44</v>
      </c>
      <c r="N29" s="24" t="s">
        <v>17</v>
      </c>
      <c r="O29" s="24" t="s">
        <v>57</v>
      </c>
    </row>
    <row r="30" spans="1:15" s="22" customFormat="1" ht="31.2" x14ac:dyDescent="0.3">
      <c r="A30" s="63" t="s">
        <v>70</v>
      </c>
      <c r="B30" s="59" t="s">
        <v>71</v>
      </c>
      <c r="C30" s="50" t="s">
        <v>72</v>
      </c>
      <c r="D30" s="27" t="s">
        <v>73</v>
      </c>
      <c r="E30" s="23" t="s">
        <v>62</v>
      </c>
      <c r="F30" s="24" t="s">
        <v>74</v>
      </c>
      <c r="G30" s="59" t="s">
        <v>75</v>
      </c>
      <c r="H30" s="59" t="s">
        <v>55</v>
      </c>
      <c r="I30" s="59" t="s">
        <v>56</v>
      </c>
      <c r="J30" s="59" t="s">
        <v>66</v>
      </c>
      <c r="K30" s="62">
        <v>30000000</v>
      </c>
      <c r="L30" s="62">
        <v>30000000</v>
      </c>
      <c r="M30" s="24" t="s">
        <v>44</v>
      </c>
      <c r="N30" s="24" t="s">
        <v>17</v>
      </c>
      <c r="O30" s="24" t="s">
        <v>57</v>
      </c>
    </row>
    <row r="31" spans="1:15" s="22" customFormat="1" ht="31.2" x14ac:dyDescent="0.3">
      <c r="A31" s="63" t="s">
        <v>76</v>
      </c>
      <c r="B31" s="59">
        <v>80141902</v>
      </c>
      <c r="C31" s="50" t="s">
        <v>77</v>
      </c>
      <c r="D31" s="27" t="s">
        <v>73</v>
      </c>
      <c r="E31" s="23" t="s">
        <v>62</v>
      </c>
      <c r="F31" s="24" t="s">
        <v>74</v>
      </c>
      <c r="G31" s="59" t="s">
        <v>65</v>
      </c>
      <c r="H31" s="59" t="s">
        <v>55</v>
      </c>
      <c r="I31" s="59" t="s">
        <v>56</v>
      </c>
      <c r="J31" s="59" t="s">
        <v>66</v>
      </c>
      <c r="K31" s="62">
        <v>500000000</v>
      </c>
      <c r="L31" s="62">
        <v>500000000</v>
      </c>
      <c r="M31" s="24" t="s">
        <v>44</v>
      </c>
      <c r="N31" s="24" t="s">
        <v>17</v>
      </c>
      <c r="O31" s="24" t="s">
        <v>57</v>
      </c>
    </row>
    <row r="32" spans="1:15" s="22" customFormat="1" ht="31.2" x14ac:dyDescent="0.3">
      <c r="A32" s="63" t="s">
        <v>78</v>
      </c>
      <c r="B32" s="59">
        <v>80101500</v>
      </c>
      <c r="C32" s="50" t="s">
        <v>79</v>
      </c>
      <c r="D32" s="27" t="s">
        <v>80</v>
      </c>
      <c r="E32" s="23" t="s">
        <v>81</v>
      </c>
      <c r="F32" s="59" t="s">
        <v>64</v>
      </c>
      <c r="G32" s="59" t="s">
        <v>82</v>
      </c>
      <c r="H32" s="59" t="s">
        <v>83</v>
      </c>
      <c r="I32" s="59" t="s">
        <v>56</v>
      </c>
      <c r="J32" s="59" t="s">
        <v>43</v>
      </c>
      <c r="K32" s="62">
        <v>26304999</v>
      </c>
      <c r="L32" s="62">
        <v>26304999</v>
      </c>
      <c r="M32" s="24" t="s">
        <v>44</v>
      </c>
      <c r="N32" s="24" t="s">
        <v>17</v>
      </c>
      <c r="O32" s="24" t="s">
        <v>84</v>
      </c>
    </row>
    <row r="33" spans="1:15" s="22" customFormat="1" ht="187.2" customHeight="1" x14ac:dyDescent="0.3">
      <c r="A33" s="63" t="s">
        <v>85</v>
      </c>
      <c r="B33" s="59" t="s">
        <v>86</v>
      </c>
      <c r="C33" s="50" t="s">
        <v>87</v>
      </c>
      <c r="D33" s="23" t="s">
        <v>39</v>
      </c>
      <c r="E33" s="23" t="s">
        <v>39</v>
      </c>
      <c r="F33" s="59" t="s">
        <v>88</v>
      </c>
      <c r="G33" s="59" t="s">
        <v>41</v>
      </c>
      <c r="H33" s="59" t="s">
        <v>89</v>
      </c>
      <c r="I33" s="59" t="s">
        <v>90</v>
      </c>
      <c r="J33" s="59" t="s">
        <v>91</v>
      </c>
      <c r="K33" s="62">
        <v>50000000</v>
      </c>
      <c r="L33" s="62">
        <v>50000000</v>
      </c>
      <c r="M33" s="24" t="s">
        <v>44</v>
      </c>
      <c r="N33" s="24" t="s">
        <v>17</v>
      </c>
      <c r="O33" s="24" t="s">
        <v>92</v>
      </c>
    </row>
    <row r="34" spans="1:15" s="21" customFormat="1" ht="31.2" x14ac:dyDescent="0.3">
      <c r="A34" s="63" t="s">
        <v>93</v>
      </c>
      <c r="B34" s="59" t="s">
        <v>94</v>
      </c>
      <c r="C34" s="50" t="s">
        <v>95</v>
      </c>
      <c r="D34" s="23" t="s">
        <v>96</v>
      </c>
      <c r="E34" s="23" t="s">
        <v>97</v>
      </c>
      <c r="F34" s="24" t="s">
        <v>69</v>
      </c>
      <c r="G34" s="59" t="s">
        <v>41</v>
      </c>
      <c r="H34" s="59" t="s">
        <v>98</v>
      </c>
      <c r="I34" s="59" t="s">
        <v>99</v>
      </c>
      <c r="J34" s="59" t="s">
        <v>100</v>
      </c>
      <c r="K34" s="62">
        <v>101839396</v>
      </c>
      <c r="L34" s="62">
        <v>101839396</v>
      </c>
      <c r="M34" s="24" t="s">
        <v>44</v>
      </c>
      <c r="N34" s="24" t="s">
        <v>17</v>
      </c>
      <c r="O34" s="24" t="s">
        <v>101</v>
      </c>
    </row>
    <row r="35" spans="1:15" s="21" customFormat="1" ht="31.2" x14ac:dyDescent="0.3">
      <c r="A35" s="63" t="s">
        <v>102</v>
      </c>
      <c r="B35" s="59" t="s">
        <v>94</v>
      </c>
      <c r="C35" s="50" t="s">
        <v>103</v>
      </c>
      <c r="D35" s="27" t="s">
        <v>49</v>
      </c>
      <c r="E35" s="23" t="s">
        <v>104</v>
      </c>
      <c r="F35" s="24" t="s">
        <v>69</v>
      </c>
      <c r="G35" s="59" t="s">
        <v>41</v>
      </c>
      <c r="H35" s="59" t="s">
        <v>99</v>
      </c>
      <c r="I35" s="59" t="s">
        <v>99</v>
      </c>
      <c r="J35" s="59" t="s">
        <v>105</v>
      </c>
      <c r="K35" s="62">
        <v>80268330</v>
      </c>
      <c r="L35" s="62">
        <v>80268330</v>
      </c>
      <c r="M35" s="24" t="s">
        <v>44</v>
      </c>
      <c r="N35" s="24" t="s">
        <v>17</v>
      </c>
      <c r="O35" s="24" t="s">
        <v>101</v>
      </c>
    </row>
    <row r="36" spans="1:15" s="22" customFormat="1" ht="31.2" x14ac:dyDescent="0.3">
      <c r="A36" s="63" t="s">
        <v>106</v>
      </c>
      <c r="B36" s="59">
        <v>80141902</v>
      </c>
      <c r="C36" s="50" t="s">
        <v>107</v>
      </c>
      <c r="D36" s="60" t="s">
        <v>39</v>
      </c>
      <c r="E36" s="60" t="s">
        <v>80</v>
      </c>
      <c r="F36" s="59" t="s">
        <v>74</v>
      </c>
      <c r="G36" s="59" t="s">
        <v>41</v>
      </c>
      <c r="H36" s="59" t="s">
        <v>108</v>
      </c>
      <c r="I36" s="59" t="s">
        <v>109</v>
      </c>
      <c r="J36" s="59" t="s">
        <v>110</v>
      </c>
      <c r="K36" s="62">
        <v>5261000</v>
      </c>
      <c r="L36" s="62">
        <v>5261000</v>
      </c>
      <c r="M36" s="24" t="s">
        <v>44</v>
      </c>
      <c r="N36" s="24" t="s">
        <v>17</v>
      </c>
      <c r="O36" s="24" t="s">
        <v>111</v>
      </c>
    </row>
    <row r="37" spans="1:15" s="22" customFormat="1" ht="31.2" x14ac:dyDescent="0.3">
      <c r="A37" s="63" t="s">
        <v>112</v>
      </c>
      <c r="B37" s="59">
        <v>80141902</v>
      </c>
      <c r="C37" s="50" t="s">
        <v>113</v>
      </c>
      <c r="D37" s="60" t="s">
        <v>39</v>
      </c>
      <c r="E37" s="60" t="s">
        <v>62</v>
      </c>
      <c r="F37" s="59" t="s">
        <v>74</v>
      </c>
      <c r="G37" s="59" t="s">
        <v>41</v>
      </c>
      <c r="H37" s="59" t="s">
        <v>108</v>
      </c>
      <c r="I37" s="59" t="s">
        <v>109</v>
      </c>
      <c r="J37" s="59" t="s">
        <v>110</v>
      </c>
      <c r="K37" s="62">
        <v>161873400</v>
      </c>
      <c r="L37" s="62">
        <v>161873400</v>
      </c>
      <c r="M37" s="24" t="s">
        <v>44</v>
      </c>
      <c r="N37" s="24" t="s">
        <v>17</v>
      </c>
      <c r="O37" s="24" t="s">
        <v>111</v>
      </c>
    </row>
    <row r="38" spans="1:15" s="22" customFormat="1" ht="31.2" x14ac:dyDescent="0.3">
      <c r="A38" s="63" t="s">
        <v>114</v>
      </c>
      <c r="B38" s="59" t="s">
        <v>71</v>
      </c>
      <c r="C38" s="50" t="s">
        <v>115</v>
      </c>
      <c r="D38" s="60" t="s">
        <v>39</v>
      </c>
      <c r="E38" s="60" t="s">
        <v>39</v>
      </c>
      <c r="F38" s="59" t="s">
        <v>74</v>
      </c>
      <c r="G38" s="59" t="s">
        <v>41</v>
      </c>
      <c r="H38" s="59" t="s">
        <v>108</v>
      </c>
      <c r="I38" s="59" t="s">
        <v>109</v>
      </c>
      <c r="J38" s="59" t="s">
        <v>116</v>
      </c>
      <c r="K38" s="62">
        <v>1606500</v>
      </c>
      <c r="L38" s="62">
        <v>1606500</v>
      </c>
      <c r="M38" s="24" t="s">
        <v>44</v>
      </c>
      <c r="N38" s="24" t="s">
        <v>17</v>
      </c>
      <c r="O38" s="24" t="s">
        <v>111</v>
      </c>
    </row>
    <row r="39" spans="1:15" s="22" customFormat="1" ht="31.2" x14ac:dyDescent="0.3">
      <c r="A39" s="63" t="s">
        <v>117</v>
      </c>
      <c r="B39" s="59">
        <v>80141902</v>
      </c>
      <c r="C39" s="50" t="s">
        <v>118</v>
      </c>
      <c r="D39" s="60" t="s">
        <v>39</v>
      </c>
      <c r="E39" s="60" t="s">
        <v>39</v>
      </c>
      <c r="F39" s="59" t="s">
        <v>74</v>
      </c>
      <c r="G39" s="59" t="s">
        <v>41</v>
      </c>
      <c r="H39" s="59" t="s">
        <v>108</v>
      </c>
      <c r="I39" s="59" t="s">
        <v>109</v>
      </c>
      <c r="J39" s="59" t="s">
        <v>110</v>
      </c>
      <c r="K39" s="62">
        <v>103530000</v>
      </c>
      <c r="L39" s="62">
        <v>103530000</v>
      </c>
      <c r="M39" s="24" t="s">
        <v>44</v>
      </c>
      <c r="N39" s="24" t="s">
        <v>17</v>
      </c>
      <c r="O39" s="24" t="s">
        <v>111</v>
      </c>
    </row>
    <row r="40" spans="1:15" s="21" customFormat="1" ht="31.2" x14ac:dyDescent="0.3">
      <c r="A40" s="63" t="s">
        <v>119</v>
      </c>
      <c r="B40" s="59">
        <v>80141902</v>
      </c>
      <c r="C40" s="50" t="s">
        <v>120</v>
      </c>
      <c r="D40" s="28" t="s">
        <v>63</v>
      </c>
      <c r="E40" s="60" t="s">
        <v>48</v>
      </c>
      <c r="F40" s="59" t="s">
        <v>74</v>
      </c>
      <c r="G40" s="59" t="s">
        <v>41</v>
      </c>
      <c r="H40" s="59" t="s">
        <v>108</v>
      </c>
      <c r="I40" s="59" t="s">
        <v>109</v>
      </c>
      <c r="J40" s="59" t="s">
        <v>110</v>
      </c>
      <c r="K40" s="62">
        <v>34117500</v>
      </c>
      <c r="L40" s="62">
        <v>34117500</v>
      </c>
      <c r="M40" s="24" t="s">
        <v>44</v>
      </c>
      <c r="N40" s="24" t="s">
        <v>17</v>
      </c>
      <c r="O40" s="24" t="s">
        <v>111</v>
      </c>
    </row>
    <row r="41" spans="1:15" s="22" customFormat="1" ht="31.2" x14ac:dyDescent="0.3">
      <c r="A41" s="63" t="s">
        <v>121</v>
      </c>
      <c r="B41" s="59">
        <v>80141902</v>
      </c>
      <c r="C41" s="50" t="s">
        <v>122</v>
      </c>
      <c r="D41" s="28" t="s">
        <v>63</v>
      </c>
      <c r="E41" s="60" t="s">
        <v>48</v>
      </c>
      <c r="F41" s="59" t="s">
        <v>74</v>
      </c>
      <c r="G41" s="59" t="s">
        <v>41</v>
      </c>
      <c r="H41" s="59" t="s">
        <v>108</v>
      </c>
      <c r="I41" s="59" t="s">
        <v>109</v>
      </c>
      <c r="J41" s="59" t="s">
        <v>110</v>
      </c>
      <c r="K41" s="62">
        <v>30117500</v>
      </c>
      <c r="L41" s="62">
        <v>30117500</v>
      </c>
      <c r="M41" s="24" t="s">
        <v>44</v>
      </c>
      <c r="N41" s="24" t="s">
        <v>17</v>
      </c>
      <c r="O41" s="24" t="s">
        <v>111</v>
      </c>
    </row>
    <row r="42" spans="1:15" s="22" customFormat="1" ht="31.2" x14ac:dyDescent="0.3">
      <c r="A42" s="63" t="s">
        <v>123</v>
      </c>
      <c r="B42" s="59">
        <v>80141902</v>
      </c>
      <c r="C42" s="50" t="s">
        <v>124</v>
      </c>
      <c r="D42" s="28" t="s">
        <v>48</v>
      </c>
      <c r="E42" s="60" t="s">
        <v>49</v>
      </c>
      <c r="F42" s="59" t="s">
        <v>74</v>
      </c>
      <c r="G42" s="59" t="s">
        <v>41</v>
      </c>
      <c r="H42" s="59" t="s">
        <v>108</v>
      </c>
      <c r="I42" s="59" t="s">
        <v>109</v>
      </c>
      <c r="J42" s="59" t="s">
        <v>110</v>
      </c>
      <c r="K42" s="62">
        <v>35683500</v>
      </c>
      <c r="L42" s="62">
        <v>35683500</v>
      </c>
      <c r="M42" s="24" t="s">
        <v>44</v>
      </c>
      <c r="N42" s="24" t="s">
        <v>17</v>
      </c>
      <c r="O42" s="24" t="s">
        <v>111</v>
      </c>
    </row>
    <row r="43" spans="1:15" s="22" customFormat="1" ht="31.2" x14ac:dyDescent="0.3">
      <c r="A43" s="63" t="s">
        <v>125</v>
      </c>
      <c r="B43" s="59" t="s">
        <v>71</v>
      </c>
      <c r="C43" s="50" t="s">
        <v>126</v>
      </c>
      <c r="D43" s="27" t="s">
        <v>48</v>
      </c>
      <c r="E43" s="23" t="s">
        <v>49</v>
      </c>
      <c r="F43" s="59" t="s">
        <v>74</v>
      </c>
      <c r="G43" s="59" t="s">
        <v>41</v>
      </c>
      <c r="H43" s="59" t="s">
        <v>108</v>
      </c>
      <c r="I43" s="59" t="s">
        <v>109</v>
      </c>
      <c r="J43" s="59" t="s">
        <v>127</v>
      </c>
      <c r="K43" s="62">
        <v>100000000</v>
      </c>
      <c r="L43" s="62">
        <v>100000000</v>
      </c>
      <c r="M43" s="24" t="s">
        <v>44</v>
      </c>
      <c r="N43" s="24" t="s">
        <v>17</v>
      </c>
      <c r="O43" s="24" t="s">
        <v>111</v>
      </c>
    </row>
    <row r="44" spans="1:15" s="22" customFormat="1" ht="31.2" x14ac:dyDescent="0.3">
      <c r="A44" s="63" t="s">
        <v>128</v>
      </c>
      <c r="B44" s="59">
        <v>80141902</v>
      </c>
      <c r="C44" s="50" t="s">
        <v>129</v>
      </c>
      <c r="D44" s="28" t="s">
        <v>48</v>
      </c>
      <c r="E44" s="60" t="s">
        <v>49</v>
      </c>
      <c r="F44" s="59" t="s">
        <v>74</v>
      </c>
      <c r="G44" s="59" t="s">
        <v>41</v>
      </c>
      <c r="H44" s="59" t="s">
        <v>108</v>
      </c>
      <c r="I44" s="59" t="s">
        <v>109</v>
      </c>
      <c r="J44" s="59" t="s">
        <v>110</v>
      </c>
      <c r="K44" s="62">
        <v>9617500</v>
      </c>
      <c r="L44" s="62">
        <v>9617500</v>
      </c>
      <c r="M44" s="24" t="s">
        <v>44</v>
      </c>
      <c r="N44" s="24" t="s">
        <v>17</v>
      </c>
      <c r="O44" s="24" t="s">
        <v>111</v>
      </c>
    </row>
    <row r="45" spans="1:15" s="22" customFormat="1" ht="31.2" x14ac:dyDescent="0.3">
      <c r="A45" s="63" t="s">
        <v>130</v>
      </c>
      <c r="B45" s="59">
        <v>80141902</v>
      </c>
      <c r="C45" s="50" t="s">
        <v>131</v>
      </c>
      <c r="D45" s="28" t="s">
        <v>132</v>
      </c>
      <c r="E45" s="60" t="s">
        <v>104</v>
      </c>
      <c r="F45" s="59" t="s">
        <v>74</v>
      </c>
      <c r="G45" s="59" t="s">
        <v>41</v>
      </c>
      <c r="H45" s="59" t="s">
        <v>108</v>
      </c>
      <c r="I45" s="59" t="s">
        <v>109</v>
      </c>
      <c r="J45" s="59" t="s">
        <v>110</v>
      </c>
      <c r="K45" s="62">
        <v>101258600</v>
      </c>
      <c r="L45" s="62">
        <v>101258600</v>
      </c>
      <c r="M45" s="24" t="s">
        <v>44</v>
      </c>
      <c r="N45" s="24" t="s">
        <v>17</v>
      </c>
      <c r="O45" s="24" t="s">
        <v>111</v>
      </c>
    </row>
    <row r="46" spans="1:15" s="22" customFormat="1" ht="31.2" x14ac:dyDescent="0.3">
      <c r="A46" s="63" t="s">
        <v>133</v>
      </c>
      <c r="B46" s="59">
        <v>80101500</v>
      </c>
      <c r="C46" s="50" t="s">
        <v>134</v>
      </c>
      <c r="D46" s="60" t="s">
        <v>39</v>
      </c>
      <c r="E46" s="60" t="s">
        <v>39</v>
      </c>
      <c r="F46" s="24" t="s">
        <v>54</v>
      </c>
      <c r="G46" s="59" t="s">
        <v>41</v>
      </c>
      <c r="H46" s="59" t="s">
        <v>108</v>
      </c>
      <c r="I46" s="59" t="s">
        <v>109</v>
      </c>
      <c r="J46" s="59" t="s">
        <v>43</v>
      </c>
      <c r="K46" s="62">
        <v>75000000</v>
      </c>
      <c r="L46" s="62">
        <v>75000000</v>
      </c>
      <c r="M46" s="24" t="s">
        <v>44</v>
      </c>
      <c r="N46" s="24" t="s">
        <v>17</v>
      </c>
      <c r="O46" s="24" t="s">
        <v>111</v>
      </c>
    </row>
    <row r="47" spans="1:15" s="22" customFormat="1" ht="31.2" x14ac:dyDescent="0.3">
      <c r="A47" s="63" t="s">
        <v>135</v>
      </c>
      <c r="B47" s="59">
        <v>80101500</v>
      </c>
      <c r="C47" s="50" t="s">
        <v>136</v>
      </c>
      <c r="D47" s="60" t="s">
        <v>39</v>
      </c>
      <c r="E47" s="60" t="s">
        <v>39</v>
      </c>
      <c r="F47" s="24" t="s">
        <v>137</v>
      </c>
      <c r="G47" s="59" t="s">
        <v>41</v>
      </c>
      <c r="H47" s="59" t="s">
        <v>108</v>
      </c>
      <c r="I47" s="59" t="s">
        <v>109</v>
      </c>
      <c r="J47" s="59" t="s">
        <v>43</v>
      </c>
      <c r="K47" s="62">
        <v>60000000</v>
      </c>
      <c r="L47" s="62">
        <v>60000000</v>
      </c>
      <c r="M47" s="24" t="s">
        <v>44</v>
      </c>
      <c r="N47" s="24" t="s">
        <v>17</v>
      </c>
      <c r="O47" s="24" t="s">
        <v>111</v>
      </c>
    </row>
    <row r="48" spans="1:15" s="22" customFormat="1" ht="31.2" x14ac:dyDescent="0.3">
      <c r="A48" s="63" t="s">
        <v>138</v>
      </c>
      <c r="B48" s="59">
        <v>80101500</v>
      </c>
      <c r="C48" s="50" t="s">
        <v>139</v>
      </c>
      <c r="D48" s="60" t="s">
        <v>39</v>
      </c>
      <c r="E48" s="60" t="s">
        <v>39</v>
      </c>
      <c r="F48" s="24" t="s">
        <v>140</v>
      </c>
      <c r="G48" s="59" t="s">
        <v>41</v>
      </c>
      <c r="H48" s="59" t="s">
        <v>108</v>
      </c>
      <c r="I48" s="59" t="s">
        <v>109</v>
      </c>
      <c r="J48" s="59" t="s">
        <v>43</v>
      </c>
      <c r="K48" s="62">
        <v>3915000</v>
      </c>
      <c r="L48" s="62">
        <v>3915000</v>
      </c>
      <c r="M48" s="24" t="s">
        <v>44</v>
      </c>
      <c r="N48" s="24" t="s">
        <v>17</v>
      </c>
      <c r="O48" s="24" t="s">
        <v>111</v>
      </c>
    </row>
    <row r="49" spans="1:15" s="22" customFormat="1" ht="31.2" x14ac:dyDescent="0.3">
      <c r="A49" s="63" t="s">
        <v>141</v>
      </c>
      <c r="B49" s="59" t="s">
        <v>71</v>
      </c>
      <c r="C49" s="50" t="s">
        <v>142</v>
      </c>
      <c r="D49" s="60" t="s">
        <v>48</v>
      </c>
      <c r="E49" s="60" t="s">
        <v>48</v>
      </c>
      <c r="F49" s="24" t="s">
        <v>74</v>
      </c>
      <c r="G49" s="59" t="s">
        <v>41</v>
      </c>
      <c r="H49" s="59" t="s">
        <v>108</v>
      </c>
      <c r="I49" s="59" t="s">
        <v>109</v>
      </c>
      <c r="J49" s="59" t="s">
        <v>116</v>
      </c>
      <c r="K49" s="62">
        <v>29959500</v>
      </c>
      <c r="L49" s="62">
        <v>29959500</v>
      </c>
      <c r="M49" s="24" t="s">
        <v>44</v>
      </c>
      <c r="N49" s="24" t="s">
        <v>17</v>
      </c>
      <c r="O49" s="24" t="s">
        <v>111</v>
      </c>
    </row>
    <row r="50" spans="1:15" s="30" customFormat="1" ht="78" x14ac:dyDescent="0.3">
      <c r="A50" s="63" t="s">
        <v>143</v>
      </c>
      <c r="B50" s="59">
        <v>80101500</v>
      </c>
      <c r="C50" s="50" t="s">
        <v>144</v>
      </c>
      <c r="D50" s="23" t="s">
        <v>39</v>
      </c>
      <c r="E50" s="23" t="s">
        <v>39</v>
      </c>
      <c r="F50" s="24" t="s">
        <v>54</v>
      </c>
      <c r="G50" s="59" t="s">
        <v>41</v>
      </c>
      <c r="H50" s="59" t="s">
        <v>145</v>
      </c>
      <c r="I50" s="59" t="s">
        <v>145</v>
      </c>
      <c r="J50" s="59" t="s">
        <v>43</v>
      </c>
      <c r="K50" s="62">
        <v>27000000</v>
      </c>
      <c r="L50" s="62">
        <v>27000000</v>
      </c>
      <c r="M50" s="24" t="s">
        <v>44</v>
      </c>
      <c r="N50" s="24" t="s">
        <v>17</v>
      </c>
      <c r="O50" s="24" t="s">
        <v>146</v>
      </c>
    </row>
    <row r="51" spans="1:15" s="30" customFormat="1" ht="78" x14ac:dyDescent="0.3">
      <c r="A51" s="63" t="s">
        <v>147</v>
      </c>
      <c r="B51" s="59">
        <v>80101500</v>
      </c>
      <c r="C51" s="50" t="s">
        <v>148</v>
      </c>
      <c r="D51" s="23" t="s">
        <v>39</v>
      </c>
      <c r="E51" s="23" t="s">
        <v>39</v>
      </c>
      <c r="F51" s="24" t="s">
        <v>54</v>
      </c>
      <c r="G51" s="59" t="s">
        <v>41</v>
      </c>
      <c r="H51" s="59" t="s">
        <v>145</v>
      </c>
      <c r="I51" s="59" t="s">
        <v>145</v>
      </c>
      <c r="J51" s="59" t="s">
        <v>43</v>
      </c>
      <c r="K51" s="62">
        <v>27000000</v>
      </c>
      <c r="L51" s="62">
        <v>27000000</v>
      </c>
      <c r="M51" s="24" t="s">
        <v>44</v>
      </c>
      <c r="N51" s="24" t="s">
        <v>17</v>
      </c>
      <c r="O51" s="24" t="s">
        <v>146</v>
      </c>
    </row>
    <row r="52" spans="1:15" s="30" customFormat="1" ht="78" x14ac:dyDescent="0.3">
      <c r="A52" s="63" t="s">
        <v>149</v>
      </c>
      <c r="B52" s="59">
        <v>80101500</v>
      </c>
      <c r="C52" s="50" t="s">
        <v>150</v>
      </c>
      <c r="D52" s="23" t="s">
        <v>39</v>
      </c>
      <c r="E52" s="23" t="s">
        <v>39</v>
      </c>
      <c r="F52" s="24" t="s">
        <v>54</v>
      </c>
      <c r="G52" s="59" t="s">
        <v>41</v>
      </c>
      <c r="H52" s="59" t="s">
        <v>145</v>
      </c>
      <c r="I52" s="59" t="s">
        <v>145</v>
      </c>
      <c r="J52" s="59" t="s">
        <v>43</v>
      </c>
      <c r="K52" s="62">
        <v>27000000</v>
      </c>
      <c r="L52" s="62">
        <v>27000000</v>
      </c>
      <c r="M52" s="24" t="s">
        <v>44</v>
      </c>
      <c r="N52" s="24" t="s">
        <v>17</v>
      </c>
      <c r="O52" s="24" t="s">
        <v>146</v>
      </c>
    </row>
    <row r="53" spans="1:15" s="30" customFormat="1" ht="78" x14ac:dyDescent="0.3">
      <c r="A53" s="63" t="s">
        <v>151</v>
      </c>
      <c r="B53" s="59">
        <v>80101500</v>
      </c>
      <c r="C53" s="50" t="s">
        <v>152</v>
      </c>
      <c r="D53" s="23" t="s">
        <v>39</v>
      </c>
      <c r="E53" s="23" t="s">
        <v>39</v>
      </c>
      <c r="F53" s="24" t="s">
        <v>54</v>
      </c>
      <c r="G53" s="59" t="s">
        <v>41</v>
      </c>
      <c r="H53" s="59" t="s">
        <v>145</v>
      </c>
      <c r="I53" s="59" t="s">
        <v>145</v>
      </c>
      <c r="J53" s="59" t="s">
        <v>43</v>
      </c>
      <c r="K53" s="62">
        <v>55998000</v>
      </c>
      <c r="L53" s="62">
        <v>55998000</v>
      </c>
      <c r="M53" s="24" t="s">
        <v>44</v>
      </c>
      <c r="N53" s="24" t="s">
        <v>17</v>
      </c>
      <c r="O53" s="24" t="s">
        <v>146</v>
      </c>
    </row>
    <row r="54" spans="1:15" s="30" customFormat="1" ht="62.4" x14ac:dyDescent="0.3">
      <c r="A54" s="63" t="s">
        <v>153</v>
      </c>
      <c r="B54" s="59">
        <v>80101500</v>
      </c>
      <c r="C54" s="50" t="s">
        <v>154</v>
      </c>
      <c r="D54" s="23" t="s">
        <v>39</v>
      </c>
      <c r="E54" s="23" t="s">
        <v>39</v>
      </c>
      <c r="F54" s="24" t="s">
        <v>54</v>
      </c>
      <c r="G54" s="59" t="s">
        <v>41</v>
      </c>
      <c r="H54" s="59" t="s">
        <v>145</v>
      </c>
      <c r="I54" s="59" t="s">
        <v>145</v>
      </c>
      <c r="J54" s="59" t="s">
        <v>43</v>
      </c>
      <c r="K54" s="62">
        <v>24000000</v>
      </c>
      <c r="L54" s="62">
        <v>24000000</v>
      </c>
      <c r="M54" s="24" t="s">
        <v>44</v>
      </c>
      <c r="N54" s="24" t="s">
        <v>17</v>
      </c>
      <c r="O54" s="24" t="s">
        <v>146</v>
      </c>
    </row>
    <row r="55" spans="1:15" s="30" customFormat="1" ht="62.4" x14ac:dyDescent="0.3">
      <c r="A55" s="63" t="s">
        <v>155</v>
      </c>
      <c r="B55" s="59">
        <v>80101500</v>
      </c>
      <c r="C55" s="50" t="s">
        <v>156</v>
      </c>
      <c r="D55" s="23" t="s">
        <v>39</v>
      </c>
      <c r="E55" s="23" t="s">
        <v>39</v>
      </c>
      <c r="F55" s="24" t="s">
        <v>54</v>
      </c>
      <c r="G55" s="59" t="s">
        <v>41</v>
      </c>
      <c r="H55" s="59" t="s">
        <v>145</v>
      </c>
      <c r="I55" s="59" t="s">
        <v>145</v>
      </c>
      <c r="J55" s="59" t="s">
        <v>43</v>
      </c>
      <c r="K55" s="62">
        <v>15000000</v>
      </c>
      <c r="L55" s="62">
        <v>15000000</v>
      </c>
      <c r="M55" s="24" t="s">
        <v>44</v>
      </c>
      <c r="N55" s="24" t="s">
        <v>17</v>
      </c>
      <c r="O55" s="24" t="s">
        <v>146</v>
      </c>
    </row>
    <row r="56" spans="1:15" s="22" customFormat="1" ht="62.4" x14ac:dyDescent="0.3">
      <c r="A56" s="63" t="s">
        <v>157</v>
      </c>
      <c r="B56" s="59">
        <v>80101500</v>
      </c>
      <c r="C56" s="50" t="s">
        <v>158</v>
      </c>
      <c r="D56" s="23" t="s">
        <v>39</v>
      </c>
      <c r="E56" s="23" t="s">
        <v>39</v>
      </c>
      <c r="F56" s="24" t="s">
        <v>54</v>
      </c>
      <c r="G56" s="59" t="s">
        <v>41</v>
      </c>
      <c r="H56" s="59" t="s">
        <v>145</v>
      </c>
      <c r="I56" s="59" t="s">
        <v>145</v>
      </c>
      <c r="J56" s="59" t="s">
        <v>43</v>
      </c>
      <c r="K56" s="62">
        <v>10800000</v>
      </c>
      <c r="L56" s="62">
        <v>10800000</v>
      </c>
      <c r="M56" s="24" t="s">
        <v>44</v>
      </c>
      <c r="N56" s="24" t="s">
        <v>17</v>
      </c>
      <c r="O56" s="24" t="s">
        <v>146</v>
      </c>
    </row>
    <row r="57" spans="1:15" s="30" customFormat="1" ht="62.4" x14ac:dyDescent="0.3">
      <c r="A57" s="63" t="s">
        <v>159</v>
      </c>
      <c r="B57" s="59">
        <v>80101500</v>
      </c>
      <c r="C57" s="50" t="s">
        <v>160</v>
      </c>
      <c r="D57" s="23" t="s">
        <v>39</v>
      </c>
      <c r="E57" s="23" t="s">
        <v>39</v>
      </c>
      <c r="F57" s="24" t="s">
        <v>54</v>
      </c>
      <c r="G57" s="59" t="s">
        <v>41</v>
      </c>
      <c r="H57" s="59" t="s">
        <v>145</v>
      </c>
      <c r="I57" s="59" t="s">
        <v>145</v>
      </c>
      <c r="J57" s="59" t="s">
        <v>43</v>
      </c>
      <c r="K57" s="62">
        <v>22800000</v>
      </c>
      <c r="L57" s="62">
        <v>22800000</v>
      </c>
      <c r="M57" s="24" t="s">
        <v>44</v>
      </c>
      <c r="N57" s="24" t="s">
        <v>17</v>
      </c>
      <c r="O57" s="24" t="s">
        <v>146</v>
      </c>
    </row>
    <row r="58" spans="1:15" s="30" customFormat="1" ht="62.4" x14ac:dyDescent="0.3">
      <c r="A58" s="63" t="s">
        <v>161</v>
      </c>
      <c r="B58" s="59">
        <v>80101500</v>
      </c>
      <c r="C58" s="50" t="s">
        <v>162</v>
      </c>
      <c r="D58" s="23" t="s">
        <v>39</v>
      </c>
      <c r="E58" s="23" t="s">
        <v>39</v>
      </c>
      <c r="F58" s="24" t="s">
        <v>54</v>
      </c>
      <c r="G58" s="59" t="s">
        <v>41</v>
      </c>
      <c r="H58" s="59" t="s">
        <v>145</v>
      </c>
      <c r="I58" s="59" t="s">
        <v>145</v>
      </c>
      <c r="J58" s="59" t="s">
        <v>43</v>
      </c>
      <c r="K58" s="62">
        <v>21000000</v>
      </c>
      <c r="L58" s="62">
        <v>21000000</v>
      </c>
      <c r="M58" s="24" t="s">
        <v>44</v>
      </c>
      <c r="N58" s="24" t="s">
        <v>17</v>
      </c>
      <c r="O58" s="24" t="s">
        <v>146</v>
      </c>
    </row>
    <row r="59" spans="1:15" s="30" customFormat="1" ht="62.4" x14ac:dyDescent="0.3">
      <c r="A59" s="63" t="s">
        <v>163</v>
      </c>
      <c r="B59" s="59">
        <v>80101500</v>
      </c>
      <c r="C59" s="50" t="s">
        <v>160</v>
      </c>
      <c r="D59" s="23" t="s">
        <v>39</v>
      </c>
      <c r="E59" s="23" t="s">
        <v>39</v>
      </c>
      <c r="F59" s="24" t="s">
        <v>54</v>
      </c>
      <c r="G59" s="59" t="s">
        <v>41</v>
      </c>
      <c r="H59" s="59" t="s">
        <v>145</v>
      </c>
      <c r="I59" s="59" t="s">
        <v>145</v>
      </c>
      <c r="J59" s="59" t="s">
        <v>43</v>
      </c>
      <c r="K59" s="62">
        <v>24000000</v>
      </c>
      <c r="L59" s="62">
        <v>24000000</v>
      </c>
      <c r="M59" s="24" t="s">
        <v>44</v>
      </c>
      <c r="N59" s="24" t="s">
        <v>17</v>
      </c>
      <c r="O59" s="24" t="s">
        <v>146</v>
      </c>
    </row>
    <row r="60" spans="1:15" s="30" customFormat="1" ht="62.4" x14ac:dyDescent="0.3">
      <c r="A60" s="63" t="s">
        <v>164</v>
      </c>
      <c r="B60" s="59">
        <v>80101500</v>
      </c>
      <c r="C60" s="50" t="s">
        <v>165</v>
      </c>
      <c r="D60" s="23" t="s">
        <v>39</v>
      </c>
      <c r="E60" s="23" t="s">
        <v>39</v>
      </c>
      <c r="F60" s="24" t="s">
        <v>54</v>
      </c>
      <c r="G60" s="59" t="s">
        <v>41</v>
      </c>
      <c r="H60" s="59" t="s">
        <v>145</v>
      </c>
      <c r="I60" s="59" t="s">
        <v>145</v>
      </c>
      <c r="J60" s="59" t="s">
        <v>43</v>
      </c>
      <c r="K60" s="62">
        <v>19200000</v>
      </c>
      <c r="L60" s="62">
        <v>19200000</v>
      </c>
      <c r="M60" s="24" t="s">
        <v>44</v>
      </c>
      <c r="N60" s="24" t="s">
        <v>17</v>
      </c>
      <c r="O60" s="24" t="s">
        <v>146</v>
      </c>
    </row>
    <row r="61" spans="1:15" s="30" customFormat="1" ht="62.4" x14ac:dyDescent="0.3">
      <c r="A61" s="63" t="s">
        <v>166</v>
      </c>
      <c r="B61" s="59">
        <v>80101500</v>
      </c>
      <c r="C61" s="50" t="s">
        <v>167</v>
      </c>
      <c r="D61" s="23" t="s">
        <v>39</v>
      </c>
      <c r="E61" s="23" t="s">
        <v>39</v>
      </c>
      <c r="F61" s="24" t="s">
        <v>54</v>
      </c>
      <c r="G61" s="59" t="s">
        <v>41</v>
      </c>
      <c r="H61" s="59" t="s">
        <v>145</v>
      </c>
      <c r="I61" s="59" t="s">
        <v>145</v>
      </c>
      <c r="J61" s="59" t="s">
        <v>43</v>
      </c>
      <c r="K61" s="62">
        <v>17400000</v>
      </c>
      <c r="L61" s="62">
        <v>17400000</v>
      </c>
      <c r="M61" s="24" t="s">
        <v>44</v>
      </c>
      <c r="N61" s="24" t="s">
        <v>17</v>
      </c>
      <c r="O61" s="24" t="s">
        <v>146</v>
      </c>
    </row>
    <row r="62" spans="1:15" s="30" customFormat="1" ht="62.4" x14ac:dyDescent="0.3">
      <c r="A62" s="63" t="s">
        <v>168</v>
      </c>
      <c r="B62" s="59">
        <v>80101500</v>
      </c>
      <c r="C62" s="50" t="s">
        <v>169</v>
      </c>
      <c r="D62" s="23" t="s">
        <v>39</v>
      </c>
      <c r="E62" s="23" t="s">
        <v>39</v>
      </c>
      <c r="F62" s="24" t="s">
        <v>54</v>
      </c>
      <c r="G62" s="59" t="s">
        <v>41</v>
      </c>
      <c r="H62" s="59" t="s">
        <v>145</v>
      </c>
      <c r="I62" s="59" t="s">
        <v>145</v>
      </c>
      <c r="J62" s="59" t="s">
        <v>43</v>
      </c>
      <c r="K62" s="62">
        <v>21000000</v>
      </c>
      <c r="L62" s="62">
        <v>21000000</v>
      </c>
      <c r="M62" s="24" t="s">
        <v>44</v>
      </c>
      <c r="N62" s="24" t="s">
        <v>17</v>
      </c>
      <c r="O62" s="24" t="s">
        <v>146</v>
      </c>
    </row>
    <row r="63" spans="1:15" s="30" customFormat="1" ht="62.4" x14ac:dyDescent="0.3">
      <c r="A63" s="63" t="s">
        <v>170</v>
      </c>
      <c r="B63" s="59">
        <v>80101500</v>
      </c>
      <c r="C63" s="50" t="s">
        <v>154</v>
      </c>
      <c r="D63" s="23" t="s">
        <v>39</v>
      </c>
      <c r="E63" s="23" t="s">
        <v>39</v>
      </c>
      <c r="F63" s="24" t="s">
        <v>54</v>
      </c>
      <c r="G63" s="59" t="s">
        <v>41</v>
      </c>
      <c r="H63" s="59" t="s">
        <v>145</v>
      </c>
      <c r="I63" s="59" t="s">
        <v>145</v>
      </c>
      <c r="J63" s="59" t="s">
        <v>43</v>
      </c>
      <c r="K63" s="62">
        <v>24000000</v>
      </c>
      <c r="L63" s="62">
        <v>24000000</v>
      </c>
      <c r="M63" s="24" t="s">
        <v>44</v>
      </c>
      <c r="N63" s="24" t="s">
        <v>17</v>
      </c>
      <c r="O63" s="24" t="s">
        <v>146</v>
      </c>
    </row>
    <row r="64" spans="1:15" s="30" customFormat="1" ht="62.4" x14ac:dyDescent="0.3">
      <c r="A64" s="63" t="s">
        <v>171</v>
      </c>
      <c r="B64" s="59">
        <v>80101500</v>
      </c>
      <c r="C64" s="50" t="s">
        <v>154</v>
      </c>
      <c r="D64" s="23" t="s">
        <v>39</v>
      </c>
      <c r="E64" s="23" t="s">
        <v>39</v>
      </c>
      <c r="F64" s="24" t="s">
        <v>54</v>
      </c>
      <c r="G64" s="59" t="s">
        <v>41</v>
      </c>
      <c r="H64" s="59" t="s">
        <v>145</v>
      </c>
      <c r="I64" s="59" t="s">
        <v>145</v>
      </c>
      <c r="J64" s="59" t="s">
        <v>43</v>
      </c>
      <c r="K64" s="62">
        <v>24000000</v>
      </c>
      <c r="L64" s="62">
        <v>24000000</v>
      </c>
      <c r="M64" s="24" t="s">
        <v>44</v>
      </c>
      <c r="N64" s="24" t="s">
        <v>17</v>
      </c>
      <c r="O64" s="24" t="s">
        <v>146</v>
      </c>
    </row>
    <row r="65" spans="1:15" s="30" customFormat="1" ht="62.4" x14ac:dyDescent="0.3">
      <c r="A65" s="63" t="s">
        <v>172</v>
      </c>
      <c r="B65" s="59">
        <v>80101500</v>
      </c>
      <c r="C65" s="50" t="s">
        <v>173</v>
      </c>
      <c r="D65" s="23" t="s">
        <v>39</v>
      </c>
      <c r="E65" s="23" t="s">
        <v>39</v>
      </c>
      <c r="F65" s="24" t="s">
        <v>54</v>
      </c>
      <c r="G65" s="59" t="s">
        <v>41</v>
      </c>
      <c r="H65" s="59" t="s">
        <v>145</v>
      </c>
      <c r="I65" s="59" t="s">
        <v>145</v>
      </c>
      <c r="J65" s="59" t="s">
        <v>43</v>
      </c>
      <c r="K65" s="62">
        <v>18000000</v>
      </c>
      <c r="L65" s="62">
        <v>18000000</v>
      </c>
      <c r="M65" s="24" t="s">
        <v>44</v>
      </c>
      <c r="N65" s="24" t="s">
        <v>17</v>
      </c>
      <c r="O65" s="24" t="s">
        <v>146</v>
      </c>
    </row>
    <row r="66" spans="1:15" s="30" customFormat="1" ht="62.4" x14ac:dyDescent="0.3">
      <c r="A66" s="63" t="s">
        <v>174</v>
      </c>
      <c r="B66" s="59">
        <v>80101500</v>
      </c>
      <c r="C66" s="50" t="s">
        <v>154</v>
      </c>
      <c r="D66" s="23" t="s">
        <v>39</v>
      </c>
      <c r="E66" s="23" t="s">
        <v>39</v>
      </c>
      <c r="F66" s="24" t="s">
        <v>54</v>
      </c>
      <c r="G66" s="59" t="s">
        <v>41</v>
      </c>
      <c r="H66" s="59" t="s">
        <v>145</v>
      </c>
      <c r="I66" s="59" t="s">
        <v>145</v>
      </c>
      <c r="J66" s="59" t="s">
        <v>43</v>
      </c>
      <c r="K66" s="62">
        <v>24000000</v>
      </c>
      <c r="L66" s="62">
        <v>24000000</v>
      </c>
      <c r="M66" s="24" t="s">
        <v>44</v>
      </c>
      <c r="N66" s="24" t="s">
        <v>17</v>
      </c>
      <c r="O66" s="24" t="s">
        <v>146</v>
      </c>
    </row>
    <row r="67" spans="1:15" s="30" customFormat="1" ht="62.4" x14ac:dyDescent="0.3">
      <c r="A67" s="63" t="s">
        <v>175</v>
      </c>
      <c r="B67" s="59">
        <v>80101500</v>
      </c>
      <c r="C67" s="50" t="s">
        <v>154</v>
      </c>
      <c r="D67" s="23" t="s">
        <v>39</v>
      </c>
      <c r="E67" s="23" t="s">
        <v>39</v>
      </c>
      <c r="F67" s="24" t="s">
        <v>54</v>
      </c>
      <c r="G67" s="59" t="s">
        <v>41</v>
      </c>
      <c r="H67" s="59" t="s">
        <v>145</v>
      </c>
      <c r="I67" s="59" t="s">
        <v>145</v>
      </c>
      <c r="J67" s="59" t="s">
        <v>43</v>
      </c>
      <c r="K67" s="62">
        <v>24000000</v>
      </c>
      <c r="L67" s="62">
        <v>24000000</v>
      </c>
      <c r="M67" s="24" t="s">
        <v>44</v>
      </c>
      <c r="N67" s="24" t="s">
        <v>17</v>
      </c>
      <c r="O67" s="24" t="s">
        <v>146</v>
      </c>
    </row>
    <row r="68" spans="1:15" s="30" customFormat="1" ht="62.4" x14ac:dyDescent="0.3">
      <c r="A68" s="63" t="s">
        <v>176</v>
      </c>
      <c r="B68" s="59">
        <v>80101500</v>
      </c>
      <c r="C68" s="50" t="s">
        <v>177</v>
      </c>
      <c r="D68" s="23" t="s">
        <v>39</v>
      </c>
      <c r="E68" s="23" t="s">
        <v>39</v>
      </c>
      <c r="F68" s="24" t="s">
        <v>54</v>
      </c>
      <c r="G68" s="59" t="s">
        <v>41</v>
      </c>
      <c r="H68" s="59" t="s">
        <v>145</v>
      </c>
      <c r="I68" s="59" t="s">
        <v>145</v>
      </c>
      <c r="J68" s="59" t="s">
        <v>43</v>
      </c>
      <c r="K68" s="62">
        <v>22800000</v>
      </c>
      <c r="L68" s="62">
        <v>22800000</v>
      </c>
      <c r="M68" s="24" t="s">
        <v>44</v>
      </c>
      <c r="N68" s="24" t="s">
        <v>17</v>
      </c>
      <c r="O68" s="24" t="s">
        <v>146</v>
      </c>
    </row>
    <row r="69" spans="1:15" s="30" customFormat="1" ht="62.4" x14ac:dyDescent="0.3">
      <c r="A69" s="63" t="s">
        <v>178</v>
      </c>
      <c r="B69" s="59">
        <v>80101500</v>
      </c>
      <c r="C69" s="50" t="s">
        <v>154</v>
      </c>
      <c r="D69" s="23" t="s">
        <v>39</v>
      </c>
      <c r="E69" s="23" t="s">
        <v>39</v>
      </c>
      <c r="F69" s="24" t="s">
        <v>54</v>
      </c>
      <c r="G69" s="59" t="s">
        <v>41</v>
      </c>
      <c r="H69" s="59" t="s">
        <v>145</v>
      </c>
      <c r="I69" s="59" t="s">
        <v>145</v>
      </c>
      <c r="J69" s="59" t="s">
        <v>43</v>
      </c>
      <c r="K69" s="62">
        <v>24000000</v>
      </c>
      <c r="L69" s="62">
        <v>24000000</v>
      </c>
      <c r="M69" s="24" t="s">
        <v>44</v>
      </c>
      <c r="N69" s="24" t="s">
        <v>17</v>
      </c>
      <c r="O69" s="24" t="s">
        <v>146</v>
      </c>
    </row>
    <row r="70" spans="1:15" s="30" customFormat="1" ht="62.4" x14ac:dyDescent="0.3">
      <c r="A70" s="63" t="s">
        <v>179</v>
      </c>
      <c r="B70" s="59">
        <v>80101500</v>
      </c>
      <c r="C70" s="50" t="s">
        <v>154</v>
      </c>
      <c r="D70" s="23" t="s">
        <v>39</v>
      </c>
      <c r="E70" s="23" t="s">
        <v>39</v>
      </c>
      <c r="F70" s="24" t="s">
        <v>54</v>
      </c>
      <c r="G70" s="59" t="s">
        <v>41</v>
      </c>
      <c r="H70" s="59" t="s">
        <v>145</v>
      </c>
      <c r="I70" s="59" t="s">
        <v>145</v>
      </c>
      <c r="J70" s="59" t="s">
        <v>43</v>
      </c>
      <c r="K70" s="62">
        <v>24000000</v>
      </c>
      <c r="L70" s="62">
        <v>24000000</v>
      </c>
      <c r="M70" s="24" t="s">
        <v>44</v>
      </c>
      <c r="N70" s="24" t="s">
        <v>17</v>
      </c>
      <c r="O70" s="24" t="s">
        <v>146</v>
      </c>
    </row>
    <row r="71" spans="1:15" s="30" customFormat="1" ht="62.4" x14ac:dyDescent="0.3">
      <c r="A71" s="63" t="s">
        <v>180</v>
      </c>
      <c r="B71" s="59">
        <v>80101500</v>
      </c>
      <c r="C71" s="50" t="s">
        <v>165</v>
      </c>
      <c r="D71" s="23" t="s">
        <v>39</v>
      </c>
      <c r="E71" s="23" t="s">
        <v>39</v>
      </c>
      <c r="F71" s="24" t="s">
        <v>54</v>
      </c>
      <c r="G71" s="59" t="s">
        <v>41</v>
      </c>
      <c r="H71" s="59" t="s">
        <v>145</v>
      </c>
      <c r="I71" s="59" t="s">
        <v>145</v>
      </c>
      <c r="J71" s="59" t="s">
        <v>43</v>
      </c>
      <c r="K71" s="62">
        <v>18180000</v>
      </c>
      <c r="L71" s="62">
        <v>18180000</v>
      </c>
      <c r="M71" s="24" t="s">
        <v>44</v>
      </c>
      <c r="N71" s="24" t="s">
        <v>17</v>
      </c>
      <c r="O71" s="24" t="s">
        <v>146</v>
      </c>
    </row>
    <row r="72" spans="1:15" s="30" customFormat="1" ht="62.4" x14ac:dyDescent="0.3">
      <c r="A72" s="63" t="s">
        <v>181</v>
      </c>
      <c r="B72" s="59">
        <v>80101500</v>
      </c>
      <c r="C72" s="50" t="s">
        <v>154</v>
      </c>
      <c r="D72" s="23" t="s">
        <v>39</v>
      </c>
      <c r="E72" s="23" t="s">
        <v>39</v>
      </c>
      <c r="F72" s="59" t="s">
        <v>64</v>
      </c>
      <c r="G72" s="59" t="s">
        <v>41</v>
      </c>
      <c r="H72" s="59" t="s">
        <v>145</v>
      </c>
      <c r="I72" s="59" t="s">
        <v>145</v>
      </c>
      <c r="J72" s="59" t="s">
        <v>43</v>
      </c>
      <c r="K72" s="62">
        <v>10500000</v>
      </c>
      <c r="L72" s="62">
        <v>10500000</v>
      </c>
      <c r="M72" s="24" t="s">
        <v>44</v>
      </c>
      <c r="N72" s="24" t="s">
        <v>17</v>
      </c>
      <c r="O72" s="24" t="s">
        <v>146</v>
      </c>
    </row>
    <row r="73" spans="1:15" s="30" customFormat="1" ht="78" x14ac:dyDescent="0.3">
      <c r="A73" s="63" t="s">
        <v>182</v>
      </c>
      <c r="B73" s="59">
        <v>80101500</v>
      </c>
      <c r="C73" s="50" t="s">
        <v>183</v>
      </c>
      <c r="D73" s="23" t="s">
        <v>39</v>
      </c>
      <c r="E73" s="23" t="s">
        <v>39</v>
      </c>
      <c r="F73" s="59" t="s">
        <v>64</v>
      </c>
      <c r="G73" s="59" t="s">
        <v>41</v>
      </c>
      <c r="H73" s="59" t="s">
        <v>145</v>
      </c>
      <c r="I73" s="59" t="s">
        <v>145</v>
      </c>
      <c r="J73" s="59" t="s">
        <v>43</v>
      </c>
      <c r="K73" s="62">
        <v>10500000</v>
      </c>
      <c r="L73" s="62">
        <v>10500000</v>
      </c>
      <c r="M73" s="24" t="s">
        <v>44</v>
      </c>
      <c r="N73" s="24" t="s">
        <v>17</v>
      </c>
      <c r="O73" s="24" t="s">
        <v>146</v>
      </c>
    </row>
    <row r="74" spans="1:15" s="30" customFormat="1" ht="62.4" x14ac:dyDescent="0.3">
      <c r="A74" s="63" t="s">
        <v>184</v>
      </c>
      <c r="B74" s="59">
        <v>80101500</v>
      </c>
      <c r="C74" s="50" t="s">
        <v>154</v>
      </c>
      <c r="D74" s="23" t="s">
        <v>39</v>
      </c>
      <c r="E74" s="23" t="s">
        <v>39</v>
      </c>
      <c r="F74" s="24" t="s">
        <v>54</v>
      </c>
      <c r="G74" s="59" t="s">
        <v>41</v>
      </c>
      <c r="H74" s="59" t="s">
        <v>145</v>
      </c>
      <c r="I74" s="59" t="s">
        <v>145</v>
      </c>
      <c r="J74" s="59" t="s">
        <v>43</v>
      </c>
      <c r="K74" s="62">
        <v>24000000</v>
      </c>
      <c r="L74" s="62">
        <v>24000000</v>
      </c>
      <c r="M74" s="24" t="s">
        <v>44</v>
      </c>
      <c r="N74" s="24" t="s">
        <v>17</v>
      </c>
      <c r="O74" s="24" t="s">
        <v>146</v>
      </c>
    </row>
    <row r="75" spans="1:15" s="30" customFormat="1" ht="62.4" x14ac:dyDescent="0.3">
      <c r="A75" s="63" t="s">
        <v>185</v>
      </c>
      <c r="B75" s="59">
        <v>80101500</v>
      </c>
      <c r="C75" s="50" t="s">
        <v>186</v>
      </c>
      <c r="D75" s="23" t="s">
        <v>39</v>
      </c>
      <c r="E75" s="23" t="s">
        <v>39</v>
      </c>
      <c r="F75" s="59" t="s">
        <v>64</v>
      </c>
      <c r="G75" s="59" t="s">
        <v>41</v>
      </c>
      <c r="H75" s="59" t="s">
        <v>145</v>
      </c>
      <c r="I75" s="59" t="s">
        <v>145</v>
      </c>
      <c r="J75" s="59" t="s">
        <v>43</v>
      </c>
      <c r="K75" s="62">
        <v>8700000</v>
      </c>
      <c r="L75" s="62">
        <v>8700000</v>
      </c>
      <c r="M75" s="24" t="s">
        <v>44</v>
      </c>
      <c r="N75" s="24" t="s">
        <v>17</v>
      </c>
      <c r="O75" s="24" t="s">
        <v>146</v>
      </c>
    </row>
    <row r="76" spans="1:15" s="30" customFormat="1" ht="62.4" x14ac:dyDescent="0.3">
      <c r="A76" s="63" t="s">
        <v>187</v>
      </c>
      <c r="B76" s="59">
        <v>80101500</v>
      </c>
      <c r="C76" s="50" t="s">
        <v>154</v>
      </c>
      <c r="D76" s="23" t="s">
        <v>39</v>
      </c>
      <c r="E76" s="23" t="s">
        <v>39</v>
      </c>
      <c r="F76" s="24" t="s">
        <v>54</v>
      </c>
      <c r="G76" s="59" t="s">
        <v>41</v>
      </c>
      <c r="H76" s="59" t="s">
        <v>145</v>
      </c>
      <c r="I76" s="59" t="s">
        <v>145</v>
      </c>
      <c r="J76" s="59" t="s">
        <v>43</v>
      </c>
      <c r="K76" s="62">
        <v>24000000</v>
      </c>
      <c r="L76" s="62">
        <v>24000000</v>
      </c>
      <c r="M76" s="24" t="s">
        <v>44</v>
      </c>
      <c r="N76" s="24" t="s">
        <v>17</v>
      </c>
      <c r="O76" s="24" t="s">
        <v>146</v>
      </c>
    </row>
    <row r="77" spans="1:15" s="30" customFormat="1" ht="109.2" x14ac:dyDescent="0.3">
      <c r="A77" s="63" t="s">
        <v>188</v>
      </c>
      <c r="B77" s="59">
        <v>80101500</v>
      </c>
      <c r="C77" s="50" t="s">
        <v>189</v>
      </c>
      <c r="D77" s="23" t="s">
        <v>39</v>
      </c>
      <c r="E77" s="23" t="s">
        <v>39</v>
      </c>
      <c r="F77" s="24" t="s">
        <v>54</v>
      </c>
      <c r="G77" s="59" t="s">
        <v>41</v>
      </c>
      <c r="H77" s="59" t="s">
        <v>145</v>
      </c>
      <c r="I77" s="59" t="s">
        <v>145</v>
      </c>
      <c r="J77" s="59" t="s">
        <v>43</v>
      </c>
      <c r="K77" s="62">
        <v>42000000</v>
      </c>
      <c r="L77" s="62">
        <v>42000000</v>
      </c>
      <c r="M77" s="24" t="s">
        <v>44</v>
      </c>
      <c r="N77" s="24" t="s">
        <v>17</v>
      </c>
      <c r="O77" s="24" t="s">
        <v>146</v>
      </c>
    </row>
    <row r="78" spans="1:15" s="30" customFormat="1" ht="109.2" x14ac:dyDescent="0.3">
      <c r="A78" s="63" t="s">
        <v>190</v>
      </c>
      <c r="B78" s="59">
        <v>80101500</v>
      </c>
      <c r="C78" s="50" t="s">
        <v>191</v>
      </c>
      <c r="D78" s="23" t="s">
        <v>39</v>
      </c>
      <c r="E78" s="23" t="s">
        <v>39</v>
      </c>
      <c r="F78" s="24" t="s">
        <v>54</v>
      </c>
      <c r="G78" s="59" t="s">
        <v>41</v>
      </c>
      <c r="H78" s="59" t="s">
        <v>145</v>
      </c>
      <c r="I78" s="59" t="s">
        <v>145</v>
      </c>
      <c r="J78" s="59" t="s">
        <v>43</v>
      </c>
      <c r="K78" s="62">
        <v>30000000</v>
      </c>
      <c r="L78" s="62">
        <v>30000000</v>
      </c>
      <c r="M78" s="24" t="s">
        <v>44</v>
      </c>
      <c r="N78" s="24" t="s">
        <v>17</v>
      </c>
      <c r="O78" s="24" t="s">
        <v>146</v>
      </c>
    </row>
    <row r="79" spans="1:15" s="30" customFormat="1" ht="109.2" x14ac:dyDescent="0.3">
      <c r="A79" s="63" t="s">
        <v>192</v>
      </c>
      <c r="B79" s="59">
        <v>80101500</v>
      </c>
      <c r="C79" s="50" t="s">
        <v>191</v>
      </c>
      <c r="D79" s="23" t="s">
        <v>39</v>
      </c>
      <c r="E79" s="23" t="s">
        <v>39</v>
      </c>
      <c r="F79" s="24" t="s">
        <v>54</v>
      </c>
      <c r="G79" s="59" t="s">
        <v>41</v>
      </c>
      <c r="H79" s="59" t="s">
        <v>145</v>
      </c>
      <c r="I79" s="59" t="s">
        <v>145</v>
      </c>
      <c r="J79" s="59" t="s">
        <v>43</v>
      </c>
      <c r="K79" s="62">
        <v>24000000</v>
      </c>
      <c r="L79" s="62">
        <v>24000000</v>
      </c>
      <c r="M79" s="24" t="s">
        <v>44</v>
      </c>
      <c r="N79" s="24" t="s">
        <v>17</v>
      </c>
      <c r="O79" s="24" t="s">
        <v>146</v>
      </c>
    </row>
    <row r="80" spans="1:15" s="22" customFormat="1" ht="109.2" x14ac:dyDescent="0.3">
      <c r="A80" s="63" t="s">
        <v>193</v>
      </c>
      <c r="B80" s="59">
        <v>80101500</v>
      </c>
      <c r="C80" s="50" t="s">
        <v>868</v>
      </c>
      <c r="D80" s="23" t="s">
        <v>39</v>
      </c>
      <c r="E80" s="23" t="s">
        <v>39</v>
      </c>
      <c r="F80" s="24" t="s">
        <v>54</v>
      </c>
      <c r="G80" s="59" t="s">
        <v>41</v>
      </c>
      <c r="H80" s="59" t="s">
        <v>145</v>
      </c>
      <c r="I80" s="59" t="s">
        <v>145</v>
      </c>
      <c r="J80" s="59" t="s">
        <v>43</v>
      </c>
      <c r="K80" s="62">
        <v>24000000</v>
      </c>
      <c r="L80" s="62">
        <v>24000000</v>
      </c>
      <c r="M80" s="24" t="s">
        <v>44</v>
      </c>
      <c r="N80" s="24" t="s">
        <v>17</v>
      </c>
      <c r="O80" s="24" t="s">
        <v>146</v>
      </c>
    </row>
    <row r="81" spans="1:15" s="30" customFormat="1" ht="109.2" x14ac:dyDescent="0.3">
      <c r="A81" s="63" t="s">
        <v>194</v>
      </c>
      <c r="B81" s="59">
        <v>80101500</v>
      </c>
      <c r="C81" s="50" t="s">
        <v>868</v>
      </c>
      <c r="D81" s="23" t="s">
        <v>39</v>
      </c>
      <c r="E81" s="23" t="s">
        <v>39</v>
      </c>
      <c r="F81" s="24" t="s">
        <v>54</v>
      </c>
      <c r="G81" s="59" t="s">
        <v>41</v>
      </c>
      <c r="H81" s="59" t="s">
        <v>145</v>
      </c>
      <c r="I81" s="59" t="s">
        <v>145</v>
      </c>
      <c r="J81" s="59" t="s">
        <v>43</v>
      </c>
      <c r="K81" s="62">
        <v>24000000</v>
      </c>
      <c r="L81" s="62">
        <v>24000000</v>
      </c>
      <c r="M81" s="24" t="s">
        <v>44</v>
      </c>
      <c r="N81" s="24" t="s">
        <v>17</v>
      </c>
      <c r="O81" s="24" t="s">
        <v>146</v>
      </c>
    </row>
    <row r="82" spans="1:15" s="22" customFormat="1" ht="62.4" x14ac:dyDescent="0.3">
      <c r="A82" s="63" t="s">
        <v>195</v>
      </c>
      <c r="B82" s="59">
        <v>80101500</v>
      </c>
      <c r="C82" s="50" t="s">
        <v>154</v>
      </c>
      <c r="D82" s="23" t="s">
        <v>39</v>
      </c>
      <c r="E82" s="23" t="s">
        <v>39</v>
      </c>
      <c r="F82" s="24" t="s">
        <v>54</v>
      </c>
      <c r="G82" s="59" t="s">
        <v>41</v>
      </c>
      <c r="H82" s="59" t="s">
        <v>145</v>
      </c>
      <c r="I82" s="59" t="s">
        <v>145</v>
      </c>
      <c r="J82" s="59" t="s">
        <v>43</v>
      </c>
      <c r="K82" s="62">
        <v>24000000</v>
      </c>
      <c r="L82" s="62">
        <v>24000000</v>
      </c>
      <c r="M82" s="24" t="s">
        <v>44</v>
      </c>
      <c r="N82" s="24" t="s">
        <v>17</v>
      </c>
      <c r="O82" s="24" t="s">
        <v>146</v>
      </c>
    </row>
    <row r="83" spans="1:15" s="22" customFormat="1" ht="62.4" x14ac:dyDescent="0.3">
      <c r="A83" s="63" t="s">
        <v>196</v>
      </c>
      <c r="B83" s="59">
        <v>80101500</v>
      </c>
      <c r="C83" s="50" t="s">
        <v>154</v>
      </c>
      <c r="D83" s="23" t="s">
        <v>39</v>
      </c>
      <c r="E83" s="23" t="s">
        <v>39</v>
      </c>
      <c r="F83" s="24" t="s">
        <v>54</v>
      </c>
      <c r="G83" s="59" t="s">
        <v>41</v>
      </c>
      <c r="H83" s="59" t="s">
        <v>145</v>
      </c>
      <c r="I83" s="59" t="s">
        <v>145</v>
      </c>
      <c r="J83" s="59" t="s">
        <v>43</v>
      </c>
      <c r="K83" s="62">
        <v>24000000</v>
      </c>
      <c r="L83" s="62">
        <v>24000000</v>
      </c>
      <c r="M83" s="24" t="s">
        <v>44</v>
      </c>
      <c r="N83" s="24" t="s">
        <v>17</v>
      </c>
      <c r="O83" s="24" t="s">
        <v>146</v>
      </c>
    </row>
    <row r="84" spans="1:15" s="22" customFormat="1" ht="62.4" x14ac:dyDescent="0.3">
      <c r="A84" s="63" t="s">
        <v>197</v>
      </c>
      <c r="B84" s="59">
        <v>80101500</v>
      </c>
      <c r="C84" s="50" t="s">
        <v>154</v>
      </c>
      <c r="D84" s="23" t="s">
        <v>39</v>
      </c>
      <c r="E84" s="23" t="s">
        <v>39</v>
      </c>
      <c r="F84" s="24" t="s">
        <v>54</v>
      </c>
      <c r="G84" s="59" t="s">
        <v>41</v>
      </c>
      <c r="H84" s="59" t="s">
        <v>145</v>
      </c>
      <c r="I84" s="59" t="s">
        <v>145</v>
      </c>
      <c r="J84" s="59" t="s">
        <v>43</v>
      </c>
      <c r="K84" s="62">
        <v>24000000</v>
      </c>
      <c r="L84" s="62">
        <v>24000000</v>
      </c>
      <c r="M84" s="24" t="s">
        <v>44</v>
      </c>
      <c r="N84" s="24" t="s">
        <v>17</v>
      </c>
      <c r="O84" s="24" t="s">
        <v>146</v>
      </c>
    </row>
    <row r="85" spans="1:15" s="22" customFormat="1" ht="46.8" x14ac:dyDescent="0.3">
      <c r="A85" s="63" t="s">
        <v>198</v>
      </c>
      <c r="B85" s="24" t="s">
        <v>199</v>
      </c>
      <c r="C85" s="50" t="s">
        <v>200</v>
      </c>
      <c r="D85" s="28" t="s">
        <v>48</v>
      </c>
      <c r="E85" s="28" t="s">
        <v>49</v>
      </c>
      <c r="F85" s="59" t="s">
        <v>64</v>
      </c>
      <c r="G85" s="59" t="s">
        <v>82</v>
      </c>
      <c r="H85" s="59" t="s">
        <v>201</v>
      </c>
      <c r="I85" s="59" t="s">
        <v>202</v>
      </c>
      <c r="J85" s="59" t="s">
        <v>203</v>
      </c>
      <c r="K85" s="64">
        <v>26000000</v>
      </c>
      <c r="L85" s="64">
        <v>26000000</v>
      </c>
      <c r="M85" s="24" t="s">
        <v>44</v>
      </c>
      <c r="N85" s="24" t="s">
        <v>17</v>
      </c>
      <c r="O85" s="24" t="s">
        <v>204</v>
      </c>
    </row>
    <row r="86" spans="1:15" s="22" customFormat="1" ht="46.8" x14ac:dyDescent="0.3">
      <c r="A86" s="63" t="s">
        <v>205</v>
      </c>
      <c r="B86" s="24">
        <v>80101507</v>
      </c>
      <c r="C86" s="50" t="s">
        <v>206</v>
      </c>
      <c r="D86" s="28" t="s">
        <v>63</v>
      </c>
      <c r="E86" s="28" t="s">
        <v>48</v>
      </c>
      <c r="F86" s="59" t="s">
        <v>40</v>
      </c>
      <c r="G86" s="59" t="s">
        <v>41</v>
      </c>
      <c r="H86" s="59" t="s">
        <v>201</v>
      </c>
      <c r="I86" s="59" t="s">
        <v>202</v>
      </c>
      <c r="J86" s="59" t="s">
        <v>43</v>
      </c>
      <c r="K86" s="64">
        <v>42088000</v>
      </c>
      <c r="L86" s="64">
        <v>42088000</v>
      </c>
      <c r="M86" s="24" t="s">
        <v>44</v>
      </c>
      <c r="N86" s="24" t="s">
        <v>17</v>
      </c>
      <c r="O86" s="24" t="s">
        <v>204</v>
      </c>
    </row>
    <row r="87" spans="1:15" s="22" customFormat="1" ht="62.4" x14ac:dyDescent="0.3">
      <c r="A87" s="63" t="s">
        <v>207</v>
      </c>
      <c r="B87" s="59">
        <v>78131804</v>
      </c>
      <c r="C87" s="50" t="s">
        <v>864</v>
      </c>
      <c r="D87" s="28" t="s">
        <v>63</v>
      </c>
      <c r="E87" s="28" t="s">
        <v>48</v>
      </c>
      <c r="F87" s="59" t="s">
        <v>208</v>
      </c>
      <c r="G87" s="59" t="s">
        <v>75</v>
      </c>
      <c r="H87" s="59" t="s">
        <v>201</v>
      </c>
      <c r="I87" s="59" t="s">
        <v>202</v>
      </c>
      <c r="J87" s="59" t="s">
        <v>209</v>
      </c>
      <c r="K87" s="62">
        <v>13048372503</v>
      </c>
      <c r="L87" s="62">
        <v>1761421847</v>
      </c>
      <c r="M87" s="24" t="s">
        <v>210</v>
      </c>
      <c r="N87" s="24" t="s">
        <v>211</v>
      </c>
      <c r="O87" s="24" t="s">
        <v>204</v>
      </c>
    </row>
    <row r="88" spans="1:15" s="22" customFormat="1" ht="78" x14ac:dyDescent="0.3">
      <c r="A88" s="63" t="s">
        <v>212</v>
      </c>
      <c r="B88" s="59">
        <v>80161801</v>
      </c>
      <c r="C88" s="50" t="s">
        <v>213</v>
      </c>
      <c r="D88" s="28" t="s">
        <v>132</v>
      </c>
      <c r="E88" s="28" t="s">
        <v>96</v>
      </c>
      <c r="F88" s="59" t="s">
        <v>214</v>
      </c>
      <c r="G88" s="59" t="s">
        <v>75</v>
      </c>
      <c r="H88" s="59" t="s">
        <v>201</v>
      </c>
      <c r="I88" s="59" t="s">
        <v>202</v>
      </c>
      <c r="J88" s="59" t="s">
        <v>215</v>
      </c>
      <c r="K88" s="61">
        <v>227325304</v>
      </c>
      <c r="L88" s="61">
        <v>17972707</v>
      </c>
      <c r="M88" s="24" t="s">
        <v>210</v>
      </c>
      <c r="N88" s="24" t="s">
        <v>211</v>
      </c>
      <c r="O88" s="24" t="s">
        <v>204</v>
      </c>
    </row>
    <row r="89" spans="1:15" s="22" customFormat="1" ht="93.6" x14ac:dyDescent="0.3">
      <c r="A89" s="63" t="s">
        <v>216</v>
      </c>
      <c r="B89" s="59" t="s">
        <v>217</v>
      </c>
      <c r="C89" s="50" t="s">
        <v>218</v>
      </c>
      <c r="D89" s="60" t="s">
        <v>39</v>
      </c>
      <c r="E89" s="28" t="s">
        <v>73</v>
      </c>
      <c r="F89" s="59" t="s">
        <v>214</v>
      </c>
      <c r="G89" s="59" t="s">
        <v>75</v>
      </c>
      <c r="H89" s="59" t="s">
        <v>201</v>
      </c>
      <c r="I89" s="59" t="s">
        <v>202</v>
      </c>
      <c r="J89" s="59" t="s">
        <v>219</v>
      </c>
      <c r="K89" s="61">
        <v>3566371563</v>
      </c>
      <c r="L89" s="61">
        <v>1552104308</v>
      </c>
      <c r="M89" s="24" t="s">
        <v>210</v>
      </c>
      <c r="N89" s="24" t="s">
        <v>220</v>
      </c>
      <c r="O89" s="24" t="s">
        <v>204</v>
      </c>
    </row>
    <row r="90" spans="1:15" s="30" customFormat="1" ht="78" x14ac:dyDescent="0.3">
      <c r="A90" s="63" t="s">
        <v>221</v>
      </c>
      <c r="B90" s="59">
        <v>80101500</v>
      </c>
      <c r="C90" s="50" t="s">
        <v>222</v>
      </c>
      <c r="D90" s="60" t="s">
        <v>39</v>
      </c>
      <c r="E90" s="60" t="s">
        <v>39</v>
      </c>
      <c r="F90" s="59" t="s">
        <v>223</v>
      </c>
      <c r="G90" s="59" t="s">
        <v>41</v>
      </c>
      <c r="H90" s="59" t="s">
        <v>224</v>
      </c>
      <c r="I90" s="59" t="s">
        <v>202</v>
      </c>
      <c r="J90" s="59" t="s">
        <v>43</v>
      </c>
      <c r="K90" s="62">
        <v>80000000</v>
      </c>
      <c r="L90" s="62">
        <v>80000000</v>
      </c>
      <c r="M90" s="24" t="s">
        <v>44</v>
      </c>
      <c r="N90" s="24" t="s">
        <v>17</v>
      </c>
      <c r="O90" s="24" t="s">
        <v>225</v>
      </c>
    </row>
    <row r="91" spans="1:15" s="30" customFormat="1" ht="78" x14ac:dyDescent="0.3">
      <c r="A91" s="63" t="s">
        <v>226</v>
      </c>
      <c r="B91" s="59">
        <v>80101500</v>
      </c>
      <c r="C91" s="50" t="s">
        <v>222</v>
      </c>
      <c r="D91" s="60" t="s">
        <v>39</v>
      </c>
      <c r="E91" s="60" t="s">
        <v>39</v>
      </c>
      <c r="F91" s="59" t="s">
        <v>223</v>
      </c>
      <c r="G91" s="59" t="s">
        <v>41</v>
      </c>
      <c r="H91" s="59" t="s">
        <v>224</v>
      </c>
      <c r="I91" s="59" t="s">
        <v>202</v>
      </c>
      <c r="J91" s="59" t="s">
        <v>43</v>
      </c>
      <c r="K91" s="62">
        <v>32000000</v>
      </c>
      <c r="L91" s="62">
        <v>32000000</v>
      </c>
      <c r="M91" s="24" t="s">
        <v>44</v>
      </c>
      <c r="N91" s="24" t="s">
        <v>17</v>
      </c>
      <c r="O91" s="24" t="s">
        <v>225</v>
      </c>
    </row>
    <row r="92" spans="1:15" s="30" customFormat="1" ht="78" x14ac:dyDescent="0.3">
      <c r="A92" s="63" t="s">
        <v>227</v>
      </c>
      <c r="B92" s="59">
        <v>80101500</v>
      </c>
      <c r="C92" s="50" t="s">
        <v>222</v>
      </c>
      <c r="D92" s="60" t="s">
        <v>39</v>
      </c>
      <c r="E92" s="60" t="s">
        <v>39</v>
      </c>
      <c r="F92" s="59" t="s">
        <v>223</v>
      </c>
      <c r="G92" s="59" t="s">
        <v>41</v>
      </c>
      <c r="H92" s="59" t="s">
        <v>224</v>
      </c>
      <c r="I92" s="59" t="s">
        <v>202</v>
      </c>
      <c r="J92" s="59" t="s">
        <v>43</v>
      </c>
      <c r="K92" s="62">
        <v>33364040</v>
      </c>
      <c r="L92" s="62">
        <v>33364040</v>
      </c>
      <c r="M92" s="24" t="s">
        <v>44</v>
      </c>
      <c r="N92" s="24" t="s">
        <v>17</v>
      </c>
      <c r="O92" s="24" t="s">
        <v>225</v>
      </c>
    </row>
    <row r="93" spans="1:15" s="22" customFormat="1" ht="46.8" x14ac:dyDescent="0.3">
      <c r="A93" s="63" t="s">
        <v>228</v>
      </c>
      <c r="B93" s="59">
        <v>80131500</v>
      </c>
      <c r="C93" s="50" t="s">
        <v>229</v>
      </c>
      <c r="D93" s="28" t="s">
        <v>48</v>
      </c>
      <c r="E93" s="28" t="s">
        <v>132</v>
      </c>
      <c r="F93" s="59" t="s">
        <v>69</v>
      </c>
      <c r="G93" s="59" t="s">
        <v>41</v>
      </c>
      <c r="H93" s="59" t="s">
        <v>230</v>
      </c>
      <c r="I93" s="59" t="s">
        <v>202</v>
      </c>
      <c r="J93" s="24" t="s">
        <v>231</v>
      </c>
      <c r="K93" s="62">
        <v>311287875</v>
      </c>
      <c r="L93" s="62">
        <v>103762625</v>
      </c>
      <c r="M93" s="24" t="s">
        <v>210</v>
      </c>
      <c r="N93" s="24" t="s">
        <v>211</v>
      </c>
      <c r="O93" s="24" t="s">
        <v>232</v>
      </c>
    </row>
    <row r="94" spans="1:15" s="22" customFormat="1" ht="46.8" x14ac:dyDescent="0.3">
      <c r="A94" s="63" t="s">
        <v>233</v>
      </c>
      <c r="B94" s="59">
        <v>80131500</v>
      </c>
      <c r="C94" s="50" t="s">
        <v>234</v>
      </c>
      <c r="D94" s="28" t="s">
        <v>49</v>
      </c>
      <c r="E94" s="28" t="s">
        <v>132</v>
      </c>
      <c r="F94" s="59" t="s">
        <v>69</v>
      </c>
      <c r="G94" s="59" t="s">
        <v>41</v>
      </c>
      <c r="H94" s="59" t="s">
        <v>230</v>
      </c>
      <c r="I94" s="59" t="s">
        <v>202</v>
      </c>
      <c r="J94" s="24" t="s">
        <v>231</v>
      </c>
      <c r="K94" s="62">
        <v>16488294</v>
      </c>
      <c r="L94" s="62">
        <v>5496098</v>
      </c>
      <c r="M94" s="24" t="s">
        <v>210</v>
      </c>
      <c r="N94" s="24" t="s">
        <v>211</v>
      </c>
      <c r="O94" s="24" t="s">
        <v>232</v>
      </c>
    </row>
    <row r="95" spans="1:15" s="22" customFormat="1" ht="46.8" x14ac:dyDescent="0.3">
      <c r="A95" s="63" t="s">
        <v>235</v>
      </c>
      <c r="B95" s="59">
        <v>80131500</v>
      </c>
      <c r="C95" s="50" t="s">
        <v>236</v>
      </c>
      <c r="D95" s="28" t="s">
        <v>97</v>
      </c>
      <c r="E95" s="28" t="s">
        <v>237</v>
      </c>
      <c r="F95" s="59" t="s">
        <v>69</v>
      </c>
      <c r="G95" s="59" t="s">
        <v>41</v>
      </c>
      <c r="H95" s="59" t="s">
        <v>230</v>
      </c>
      <c r="I95" s="59" t="s">
        <v>202</v>
      </c>
      <c r="J95" s="24" t="s">
        <v>231</v>
      </c>
      <c r="K95" s="62">
        <v>37000000</v>
      </c>
      <c r="L95" s="62">
        <v>0</v>
      </c>
      <c r="M95" s="24" t="s">
        <v>210</v>
      </c>
      <c r="N95" s="24" t="s">
        <v>211</v>
      </c>
      <c r="O95" s="24" t="s">
        <v>232</v>
      </c>
    </row>
    <row r="96" spans="1:15" s="22" customFormat="1" ht="46.8" x14ac:dyDescent="0.3">
      <c r="A96" s="63" t="s">
        <v>238</v>
      </c>
      <c r="B96" s="59">
        <v>80131500</v>
      </c>
      <c r="C96" s="50" t="s">
        <v>239</v>
      </c>
      <c r="D96" s="28" t="s">
        <v>104</v>
      </c>
      <c r="E96" s="28" t="s">
        <v>97</v>
      </c>
      <c r="F96" s="59" t="s">
        <v>69</v>
      </c>
      <c r="G96" s="59" t="s">
        <v>41</v>
      </c>
      <c r="H96" s="59" t="s">
        <v>230</v>
      </c>
      <c r="I96" s="59" t="s">
        <v>202</v>
      </c>
      <c r="J96" s="24" t="s">
        <v>231</v>
      </c>
      <c r="K96" s="62">
        <v>12659460</v>
      </c>
      <c r="L96" s="62">
        <v>1054955</v>
      </c>
      <c r="M96" s="24" t="s">
        <v>210</v>
      </c>
      <c r="N96" s="24" t="s">
        <v>211</v>
      </c>
      <c r="O96" s="24" t="s">
        <v>232</v>
      </c>
    </row>
    <row r="97" spans="1:15" s="22" customFormat="1" ht="46.8" x14ac:dyDescent="0.3">
      <c r="A97" s="63" t="s">
        <v>240</v>
      </c>
      <c r="B97" s="59">
        <v>80131500</v>
      </c>
      <c r="C97" s="50" t="s">
        <v>241</v>
      </c>
      <c r="D97" s="28" t="s">
        <v>97</v>
      </c>
      <c r="E97" s="28" t="s">
        <v>237</v>
      </c>
      <c r="F97" s="59" t="s">
        <v>69</v>
      </c>
      <c r="G97" s="59" t="s">
        <v>41</v>
      </c>
      <c r="H97" s="59" t="s">
        <v>230</v>
      </c>
      <c r="I97" s="59" t="s">
        <v>202</v>
      </c>
      <c r="J97" s="24" t="s">
        <v>231</v>
      </c>
      <c r="K97" s="62">
        <v>26000000</v>
      </c>
      <c r="L97" s="62">
        <v>0</v>
      </c>
      <c r="M97" s="24" t="s">
        <v>210</v>
      </c>
      <c r="N97" s="24" t="s">
        <v>211</v>
      </c>
      <c r="O97" s="24" t="s">
        <v>232</v>
      </c>
    </row>
    <row r="98" spans="1:15" s="22" customFormat="1" ht="46.8" x14ac:dyDescent="0.3">
      <c r="A98" s="63" t="s">
        <v>242</v>
      </c>
      <c r="B98" s="59">
        <v>80131500</v>
      </c>
      <c r="C98" s="50" t="s">
        <v>243</v>
      </c>
      <c r="D98" s="28" t="s">
        <v>104</v>
      </c>
      <c r="E98" s="28" t="s">
        <v>97</v>
      </c>
      <c r="F98" s="59" t="s">
        <v>69</v>
      </c>
      <c r="G98" s="59" t="s">
        <v>41</v>
      </c>
      <c r="H98" s="59" t="s">
        <v>230</v>
      </c>
      <c r="I98" s="59" t="s">
        <v>202</v>
      </c>
      <c r="J98" s="24" t="s">
        <v>231</v>
      </c>
      <c r="K98" s="62">
        <v>145278012</v>
      </c>
      <c r="L98" s="62">
        <v>12106501</v>
      </c>
      <c r="M98" s="24" t="s">
        <v>210</v>
      </c>
      <c r="N98" s="24" t="s">
        <v>211</v>
      </c>
      <c r="O98" s="24" t="s">
        <v>232</v>
      </c>
    </row>
    <row r="99" spans="1:15" s="22" customFormat="1" ht="46.8" x14ac:dyDescent="0.3">
      <c r="A99" s="63" t="s">
        <v>244</v>
      </c>
      <c r="B99" s="59">
        <v>80131500</v>
      </c>
      <c r="C99" s="50" t="s">
        <v>245</v>
      </c>
      <c r="D99" s="28" t="s">
        <v>63</v>
      </c>
      <c r="E99" s="28" t="s">
        <v>48</v>
      </c>
      <c r="F99" s="59" t="s">
        <v>69</v>
      </c>
      <c r="G99" s="59" t="s">
        <v>41</v>
      </c>
      <c r="H99" s="59" t="s">
        <v>230</v>
      </c>
      <c r="I99" s="59" t="s">
        <v>202</v>
      </c>
      <c r="J99" s="24" t="s">
        <v>231</v>
      </c>
      <c r="K99" s="62">
        <v>166642499.86000001</v>
      </c>
      <c r="L99" s="62">
        <v>83321249.930000007</v>
      </c>
      <c r="M99" s="24" t="s">
        <v>210</v>
      </c>
      <c r="N99" s="24" t="s">
        <v>211</v>
      </c>
      <c r="O99" s="24" t="s">
        <v>232</v>
      </c>
    </row>
    <row r="100" spans="1:15" s="22" customFormat="1" ht="46.8" x14ac:dyDescent="0.3">
      <c r="A100" s="63" t="s">
        <v>246</v>
      </c>
      <c r="B100" s="59">
        <v>80131500</v>
      </c>
      <c r="C100" s="50" t="s">
        <v>247</v>
      </c>
      <c r="D100" s="28" t="s">
        <v>132</v>
      </c>
      <c r="E100" s="28" t="s">
        <v>96</v>
      </c>
      <c r="F100" s="59" t="s">
        <v>69</v>
      </c>
      <c r="G100" s="59" t="s">
        <v>41</v>
      </c>
      <c r="H100" s="59" t="s">
        <v>230</v>
      </c>
      <c r="I100" s="59" t="s">
        <v>202</v>
      </c>
      <c r="J100" s="24" t="s">
        <v>231</v>
      </c>
      <c r="K100" s="62">
        <v>128814282</v>
      </c>
      <c r="L100" s="62">
        <v>21469047</v>
      </c>
      <c r="M100" s="24" t="s">
        <v>210</v>
      </c>
      <c r="N100" s="24" t="s">
        <v>211</v>
      </c>
      <c r="O100" s="24" t="s">
        <v>232</v>
      </c>
    </row>
    <row r="101" spans="1:15" s="22" customFormat="1" ht="46.8" x14ac:dyDescent="0.3">
      <c r="A101" s="63" t="s">
        <v>248</v>
      </c>
      <c r="B101" s="59">
        <v>80131500</v>
      </c>
      <c r="C101" s="50" t="s">
        <v>249</v>
      </c>
      <c r="D101" s="28" t="s">
        <v>104</v>
      </c>
      <c r="E101" s="28" t="s">
        <v>97</v>
      </c>
      <c r="F101" s="59" t="s">
        <v>69</v>
      </c>
      <c r="G101" s="59" t="s">
        <v>41</v>
      </c>
      <c r="H101" s="59" t="s">
        <v>230</v>
      </c>
      <c r="I101" s="59" t="s">
        <v>202</v>
      </c>
      <c r="J101" s="24" t="s">
        <v>231</v>
      </c>
      <c r="K101" s="62">
        <v>39352065</v>
      </c>
      <c r="L101" s="62">
        <v>3279338.75</v>
      </c>
      <c r="M101" s="24" t="s">
        <v>210</v>
      </c>
      <c r="N101" s="24" t="s">
        <v>211</v>
      </c>
      <c r="O101" s="24" t="s">
        <v>232</v>
      </c>
    </row>
    <row r="102" spans="1:15" s="22" customFormat="1" ht="46.8" x14ac:dyDescent="0.3">
      <c r="A102" s="63" t="s">
        <v>250</v>
      </c>
      <c r="B102" s="59">
        <v>80131500</v>
      </c>
      <c r="C102" s="50" t="s">
        <v>251</v>
      </c>
      <c r="D102" s="28" t="s">
        <v>104</v>
      </c>
      <c r="E102" s="28" t="s">
        <v>97</v>
      </c>
      <c r="F102" s="59" t="s">
        <v>69</v>
      </c>
      <c r="G102" s="59" t="s">
        <v>41</v>
      </c>
      <c r="H102" s="59" t="s">
        <v>230</v>
      </c>
      <c r="I102" s="59" t="s">
        <v>202</v>
      </c>
      <c r="J102" s="24" t="s">
        <v>231</v>
      </c>
      <c r="K102" s="62">
        <v>79358400</v>
      </c>
      <c r="L102" s="62">
        <v>6613200</v>
      </c>
      <c r="M102" s="24" t="s">
        <v>210</v>
      </c>
      <c r="N102" s="24" t="s">
        <v>211</v>
      </c>
      <c r="O102" s="24" t="s">
        <v>232</v>
      </c>
    </row>
    <row r="103" spans="1:15" s="22" customFormat="1" ht="46.8" x14ac:dyDescent="0.3">
      <c r="A103" s="63" t="s">
        <v>252</v>
      </c>
      <c r="B103" s="59">
        <v>80131500</v>
      </c>
      <c r="C103" s="50" t="s">
        <v>253</v>
      </c>
      <c r="D103" s="28" t="s">
        <v>97</v>
      </c>
      <c r="E103" s="28" t="s">
        <v>237</v>
      </c>
      <c r="F103" s="59" t="s">
        <v>69</v>
      </c>
      <c r="G103" s="59" t="s">
        <v>41</v>
      </c>
      <c r="H103" s="59" t="s">
        <v>230</v>
      </c>
      <c r="I103" s="59" t="s">
        <v>202</v>
      </c>
      <c r="J103" s="24" t="s">
        <v>231</v>
      </c>
      <c r="K103" s="62">
        <v>35500000</v>
      </c>
      <c r="L103" s="62">
        <v>0</v>
      </c>
      <c r="M103" s="24" t="s">
        <v>210</v>
      </c>
      <c r="N103" s="24" t="s">
        <v>211</v>
      </c>
      <c r="O103" s="24" t="s">
        <v>232</v>
      </c>
    </row>
    <row r="104" spans="1:15" s="22" customFormat="1" ht="46.8" x14ac:dyDescent="0.3">
      <c r="A104" s="63" t="s">
        <v>254</v>
      </c>
      <c r="B104" s="59">
        <v>80131500</v>
      </c>
      <c r="C104" s="50" t="s">
        <v>255</v>
      </c>
      <c r="D104" s="28" t="s">
        <v>48</v>
      </c>
      <c r="E104" s="28" t="s">
        <v>49</v>
      </c>
      <c r="F104" s="59" t="s">
        <v>69</v>
      </c>
      <c r="G104" s="59" t="s">
        <v>41</v>
      </c>
      <c r="H104" s="59" t="s">
        <v>230</v>
      </c>
      <c r="I104" s="59" t="s">
        <v>202</v>
      </c>
      <c r="J104" s="24" t="s">
        <v>231</v>
      </c>
      <c r="K104" s="62">
        <v>61405281</v>
      </c>
      <c r="L104" s="62">
        <v>20468427</v>
      </c>
      <c r="M104" s="24" t="s">
        <v>210</v>
      </c>
      <c r="N104" s="24" t="s">
        <v>211</v>
      </c>
      <c r="O104" s="24" t="s">
        <v>232</v>
      </c>
    </row>
    <row r="105" spans="1:15" s="22" customFormat="1" ht="46.8" x14ac:dyDescent="0.3">
      <c r="A105" s="63" t="s">
        <v>256</v>
      </c>
      <c r="B105" s="59">
        <v>80131500</v>
      </c>
      <c r="C105" s="50" t="s">
        <v>257</v>
      </c>
      <c r="D105" s="28" t="s">
        <v>49</v>
      </c>
      <c r="E105" s="28" t="s">
        <v>104</v>
      </c>
      <c r="F105" s="59" t="s">
        <v>69</v>
      </c>
      <c r="G105" s="59" t="s">
        <v>41</v>
      </c>
      <c r="H105" s="59" t="s">
        <v>230</v>
      </c>
      <c r="I105" s="59" t="s">
        <v>202</v>
      </c>
      <c r="J105" s="24" t="s">
        <v>231</v>
      </c>
      <c r="K105" s="62">
        <v>53321108</v>
      </c>
      <c r="L105" s="62">
        <v>13330277</v>
      </c>
      <c r="M105" s="24" t="s">
        <v>210</v>
      </c>
      <c r="N105" s="24" t="s">
        <v>211</v>
      </c>
      <c r="O105" s="24" t="s">
        <v>232</v>
      </c>
    </row>
    <row r="106" spans="1:15" s="22" customFormat="1" ht="46.8" x14ac:dyDescent="0.3">
      <c r="A106" s="63" t="s">
        <v>258</v>
      </c>
      <c r="B106" s="59">
        <v>80131500</v>
      </c>
      <c r="C106" s="50" t="s">
        <v>259</v>
      </c>
      <c r="D106" s="28" t="s">
        <v>63</v>
      </c>
      <c r="E106" s="28" t="s">
        <v>49</v>
      </c>
      <c r="F106" s="59" t="s">
        <v>69</v>
      </c>
      <c r="G106" s="59" t="s">
        <v>41</v>
      </c>
      <c r="H106" s="59" t="s">
        <v>230</v>
      </c>
      <c r="I106" s="59" t="s">
        <v>202</v>
      </c>
      <c r="J106" s="24" t="s">
        <v>231</v>
      </c>
      <c r="K106" s="62">
        <v>42733718.400000006</v>
      </c>
      <c r="L106" s="62">
        <v>17805716</v>
      </c>
      <c r="M106" s="24" t="s">
        <v>210</v>
      </c>
      <c r="N106" s="24" t="s">
        <v>211</v>
      </c>
      <c r="O106" s="24" t="s">
        <v>232</v>
      </c>
    </row>
    <row r="107" spans="1:15" s="22" customFormat="1" ht="46.8" x14ac:dyDescent="0.3">
      <c r="A107" s="63" t="s">
        <v>260</v>
      </c>
      <c r="B107" s="59">
        <v>80131500</v>
      </c>
      <c r="C107" s="50" t="s">
        <v>261</v>
      </c>
      <c r="D107" s="28" t="s">
        <v>63</v>
      </c>
      <c r="E107" s="28" t="s">
        <v>48</v>
      </c>
      <c r="F107" s="59" t="s">
        <v>69</v>
      </c>
      <c r="G107" s="59" t="s">
        <v>41</v>
      </c>
      <c r="H107" s="59" t="s">
        <v>230</v>
      </c>
      <c r="I107" s="59" t="s">
        <v>202</v>
      </c>
      <c r="J107" s="24" t="s">
        <v>231</v>
      </c>
      <c r="K107" s="62">
        <v>57288142</v>
      </c>
      <c r="L107" s="62">
        <v>28644071</v>
      </c>
      <c r="M107" s="24" t="s">
        <v>210</v>
      </c>
      <c r="N107" s="24" t="s">
        <v>211</v>
      </c>
      <c r="O107" s="24" t="s">
        <v>232</v>
      </c>
    </row>
    <row r="108" spans="1:15" s="22" customFormat="1" ht="46.8" x14ac:dyDescent="0.3">
      <c r="A108" s="63" t="s">
        <v>262</v>
      </c>
      <c r="B108" s="59">
        <v>80131500</v>
      </c>
      <c r="C108" s="50" t="s">
        <v>263</v>
      </c>
      <c r="D108" s="28" t="s">
        <v>63</v>
      </c>
      <c r="E108" s="28" t="s">
        <v>48</v>
      </c>
      <c r="F108" s="59" t="s">
        <v>69</v>
      </c>
      <c r="G108" s="59" t="s">
        <v>41</v>
      </c>
      <c r="H108" s="59" t="s">
        <v>230</v>
      </c>
      <c r="I108" s="59" t="s">
        <v>202</v>
      </c>
      <c r="J108" s="24" t="s">
        <v>231</v>
      </c>
      <c r="K108" s="62">
        <v>111815986</v>
      </c>
      <c r="L108" s="62">
        <v>55907993</v>
      </c>
      <c r="M108" s="24" t="s">
        <v>210</v>
      </c>
      <c r="N108" s="24" t="s">
        <v>211</v>
      </c>
      <c r="O108" s="24" t="s">
        <v>232</v>
      </c>
    </row>
    <row r="109" spans="1:15" s="22" customFormat="1" ht="46.8" x14ac:dyDescent="0.3">
      <c r="A109" s="63" t="s">
        <v>264</v>
      </c>
      <c r="B109" s="59">
        <v>80131500</v>
      </c>
      <c r="C109" s="50" t="s">
        <v>265</v>
      </c>
      <c r="D109" s="28" t="s">
        <v>63</v>
      </c>
      <c r="E109" s="28" t="s">
        <v>48</v>
      </c>
      <c r="F109" s="59" t="s">
        <v>69</v>
      </c>
      <c r="G109" s="59" t="s">
        <v>41</v>
      </c>
      <c r="H109" s="59" t="s">
        <v>230</v>
      </c>
      <c r="I109" s="59" t="s">
        <v>202</v>
      </c>
      <c r="J109" s="24" t="s">
        <v>231</v>
      </c>
      <c r="K109" s="62">
        <v>234956111.06</v>
      </c>
      <c r="L109" s="62">
        <v>117478055.53</v>
      </c>
      <c r="M109" s="24" t="s">
        <v>210</v>
      </c>
      <c r="N109" s="24" t="s">
        <v>211</v>
      </c>
      <c r="O109" s="24" t="s">
        <v>232</v>
      </c>
    </row>
    <row r="110" spans="1:15" s="22" customFormat="1" ht="46.8" x14ac:dyDescent="0.3">
      <c r="A110" s="63" t="s">
        <v>266</v>
      </c>
      <c r="B110" s="59">
        <v>80131500</v>
      </c>
      <c r="C110" s="50" t="s">
        <v>267</v>
      </c>
      <c r="D110" s="28" t="s">
        <v>63</v>
      </c>
      <c r="E110" s="28" t="s">
        <v>48</v>
      </c>
      <c r="F110" s="59" t="s">
        <v>69</v>
      </c>
      <c r="G110" s="59" t="s">
        <v>41</v>
      </c>
      <c r="H110" s="59" t="s">
        <v>230</v>
      </c>
      <c r="I110" s="59" t="s">
        <v>202</v>
      </c>
      <c r="J110" s="24" t="s">
        <v>231</v>
      </c>
      <c r="K110" s="62">
        <v>160583944</v>
      </c>
      <c r="L110" s="62">
        <v>80291972</v>
      </c>
      <c r="M110" s="24" t="s">
        <v>210</v>
      </c>
      <c r="N110" s="24" t="s">
        <v>211</v>
      </c>
      <c r="O110" s="24" t="s">
        <v>232</v>
      </c>
    </row>
    <row r="111" spans="1:15" s="22" customFormat="1" ht="46.8" x14ac:dyDescent="0.3">
      <c r="A111" s="63" t="s">
        <v>268</v>
      </c>
      <c r="B111" s="59">
        <v>80131500</v>
      </c>
      <c r="C111" s="50" t="s">
        <v>269</v>
      </c>
      <c r="D111" s="28" t="s">
        <v>63</v>
      </c>
      <c r="E111" s="28" t="s">
        <v>49</v>
      </c>
      <c r="F111" s="59" t="s">
        <v>69</v>
      </c>
      <c r="G111" s="59" t="s">
        <v>41</v>
      </c>
      <c r="H111" s="59" t="s">
        <v>230</v>
      </c>
      <c r="I111" s="59" t="s">
        <v>202</v>
      </c>
      <c r="J111" s="24" t="s">
        <v>231</v>
      </c>
      <c r="K111" s="62">
        <v>161492830.46399999</v>
      </c>
      <c r="L111" s="62">
        <v>67288679.359999999</v>
      </c>
      <c r="M111" s="24" t="s">
        <v>210</v>
      </c>
      <c r="N111" s="24" t="s">
        <v>211</v>
      </c>
      <c r="O111" s="24" t="s">
        <v>232</v>
      </c>
    </row>
    <row r="112" spans="1:15" s="22" customFormat="1" ht="46.8" x14ac:dyDescent="0.3">
      <c r="A112" s="63" t="s">
        <v>270</v>
      </c>
      <c r="B112" s="59">
        <v>80131500</v>
      </c>
      <c r="C112" s="50" t="s">
        <v>271</v>
      </c>
      <c r="D112" s="28" t="s">
        <v>48</v>
      </c>
      <c r="E112" s="28" t="s">
        <v>49</v>
      </c>
      <c r="F112" s="59" t="s">
        <v>69</v>
      </c>
      <c r="G112" s="59" t="s">
        <v>41</v>
      </c>
      <c r="H112" s="59" t="s">
        <v>230</v>
      </c>
      <c r="I112" s="59" t="s">
        <v>202</v>
      </c>
      <c r="J112" s="24" t="s">
        <v>231</v>
      </c>
      <c r="K112" s="62">
        <v>86725118.400000006</v>
      </c>
      <c r="L112" s="62">
        <v>36135466</v>
      </c>
      <c r="M112" s="24" t="s">
        <v>210</v>
      </c>
      <c r="N112" s="24" t="s">
        <v>211</v>
      </c>
      <c r="O112" s="24" t="s">
        <v>232</v>
      </c>
    </row>
    <row r="113" spans="1:15" s="22" customFormat="1" ht="46.8" x14ac:dyDescent="0.3">
      <c r="A113" s="63" t="s">
        <v>272</v>
      </c>
      <c r="B113" s="59">
        <v>80131500</v>
      </c>
      <c r="C113" s="50" t="s">
        <v>273</v>
      </c>
      <c r="D113" s="28" t="s">
        <v>48</v>
      </c>
      <c r="E113" s="28" t="s">
        <v>49</v>
      </c>
      <c r="F113" s="59" t="s">
        <v>69</v>
      </c>
      <c r="G113" s="59" t="s">
        <v>41</v>
      </c>
      <c r="H113" s="59" t="s">
        <v>230</v>
      </c>
      <c r="I113" s="59" t="s">
        <v>202</v>
      </c>
      <c r="J113" s="24" t="s">
        <v>231</v>
      </c>
      <c r="K113" s="62">
        <v>45389671.200000003</v>
      </c>
      <c r="L113" s="62">
        <v>18912363</v>
      </c>
      <c r="M113" s="24" t="s">
        <v>210</v>
      </c>
      <c r="N113" s="24" t="s">
        <v>211</v>
      </c>
      <c r="O113" s="24" t="s">
        <v>232</v>
      </c>
    </row>
    <row r="114" spans="1:15" s="22" customFormat="1" ht="46.8" x14ac:dyDescent="0.3">
      <c r="A114" s="63" t="s">
        <v>274</v>
      </c>
      <c r="B114" s="59">
        <v>80131500</v>
      </c>
      <c r="C114" s="50" t="s">
        <v>275</v>
      </c>
      <c r="D114" s="28" t="s">
        <v>63</v>
      </c>
      <c r="E114" s="28" t="s">
        <v>49</v>
      </c>
      <c r="F114" s="59" t="s">
        <v>69</v>
      </c>
      <c r="G114" s="59" t="s">
        <v>41</v>
      </c>
      <c r="H114" s="59" t="s">
        <v>230</v>
      </c>
      <c r="I114" s="59" t="s">
        <v>202</v>
      </c>
      <c r="J114" s="24" t="s">
        <v>231</v>
      </c>
      <c r="K114" s="62">
        <v>295163066.39999998</v>
      </c>
      <c r="L114" s="62">
        <v>122984611</v>
      </c>
      <c r="M114" s="24" t="s">
        <v>210</v>
      </c>
      <c r="N114" s="24" t="s">
        <v>211</v>
      </c>
      <c r="O114" s="24" t="s">
        <v>232</v>
      </c>
    </row>
    <row r="115" spans="1:15" s="22" customFormat="1" ht="46.8" x14ac:dyDescent="0.3">
      <c r="A115" s="63" t="s">
        <v>276</v>
      </c>
      <c r="B115" s="59">
        <v>80131500</v>
      </c>
      <c r="C115" s="50" t="s">
        <v>277</v>
      </c>
      <c r="D115" s="28" t="s">
        <v>48</v>
      </c>
      <c r="E115" s="28" t="s">
        <v>49</v>
      </c>
      <c r="F115" s="59" t="s">
        <v>69</v>
      </c>
      <c r="G115" s="59" t="s">
        <v>41</v>
      </c>
      <c r="H115" s="59" t="s">
        <v>230</v>
      </c>
      <c r="I115" s="59" t="s">
        <v>202</v>
      </c>
      <c r="J115" s="24" t="s">
        <v>231</v>
      </c>
      <c r="K115" s="62">
        <v>26493909</v>
      </c>
      <c r="L115" s="62">
        <v>8831303</v>
      </c>
      <c r="M115" s="24" t="s">
        <v>210</v>
      </c>
      <c r="N115" s="24" t="s">
        <v>211</v>
      </c>
      <c r="O115" s="24" t="s">
        <v>232</v>
      </c>
    </row>
    <row r="116" spans="1:15" s="22" customFormat="1" ht="46.8" x14ac:dyDescent="0.3">
      <c r="A116" s="63" t="s">
        <v>278</v>
      </c>
      <c r="B116" s="59">
        <v>80131500</v>
      </c>
      <c r="C116" s="50" t="s">
        <v>279</v>
      </c>
      <c r="D116" s="28" t="s">
        <v>48</v>
      </c>
      <c r="E116" s="28" t="s">
        <v>49</v>
      </c>
      <c r="F116" s="59" t="s">
        <v>69</v>
      </c>
      <c r="G116" s="59" t="s">
        <v>41</v>
      </c>
      <c r="H116" s="59" t="s">
        <v>230</v>
      </c>
      <c r="I116" s="59" t="s">
        <v>202</v>
      </c>
      <c r="J116" s="24" t="s">
        <v>231</v>
      </c>
      <c r="K116" s="62">
        <v>106594323</v>
      </c>
      <c r="L116" s="62">
        <v>35531441</v>
      </c>
      <c r="M116" s="24" t="s">
        <v>210</v>
      </c>
      <c r="N116" s="24" t="s">
        <v>211</v>
      </c>
      <c r="O116" s="24" t="s">
        <v>232</v>
      </c>
    </row>
    <row r="117" spans="1:15" s="22" customFormat="1" ht="46.8" x14ac:dyDescent="0.3">
      <c r="A117" s="63" t="s">
        <v>280</v>
      </c>
      <c r="B117" s="59">
        <v>80131500</v>
      </c>
      <c r="C117" s="50" t="s">
        <v>281</v>
      </c>
      <c r="D117" s="28" t="s">
        <v>48</v>
      </c>
      <c r="E117" s="28" t="s">
        <v>132</v>
      </c>
      <c r="F117" s="59" t="s">
        <v>69</v>
      </c>
      <c r="G117" s="59" t="s">
        <v>41</v>
      </c>
      <c r="H117" s="59" t="s">
        <v>230</v>
      </c>
      <c r="I117" s="59" t="s">
        <v>202</v>
      </c>
      <c r="J117" s="24" t="s">
        <v>231</v>
      </c>
      <c r="K117" s="62">
        <v>79058400</v>
      </c>
      <c r="L117" s="62">
        <v>26352800</v>
      </c>
      <c r="M117" s="24" t="s">
        <v>210</v>
      </c>
      <c r="N117" s="24" t="s">
        <v>211</v>
      </c>
      <c r="O117" s="24" t="s">
        <v>232</v>
      </c>
    </row>
    <row r="118" spans="1:15" s="22" customFormat="1" ht="46.8" x14ac:dyDescent="0.3">
      <c r="A118" s="63" t="s">
        <v>282</v>
      </c>
      <c r="B118" s="59">
        <v>80131500</v>
      </c>
      <c r="C118" s="50" t="s">
        <v>283</v>
      </c>
      <c r="D118" s="28" t="s">
        <v>48</v>
      </c>
      <c r="E118" s="28" t="s">
        <v>132</v>
      </c>
      <c r="F118" s="59" t="s">
        <v>69</v>
      </c>
      <c r="G118" s="59" t="s">
        <v>41</v>
      </c>
      <c r="H118" s="59" t="s">
        <v>230</v>
      </c>
      <c r="I118" s="59" t="s">
        <v>202</v>
      </c>
      <c r="J118" s="24" t="s">
        <v>231</v>
      </c>
      <c r="K118" s="62">
        <v>39610092</v>
      </c>
      <c r="L118" s="62">
        <v>13203364</v>
      </c>
      <c r="M118" s="24" t="s">
        <v>210</v>
      </c>
      <c r="N118" s="24" t="s">
        <v>211</v>
      </c>
      <c r="O118" s="24" t="s">
        <v>232</v>
      </c>
    </row>
    <row r="119" spans="1:15" s="22" customFormat="1" ht="46.8" x14ac:dyDescent="0.3">
      <c r="A119" s="63" t="s">
        <v>284</v>
      </c>
      <c r="B119" s="59">
        <v>80131500</v>
      </c>
      <c r="C119" s="50" t="s">
        <v>285</v>
      </c>
      <c r="D119" s="28" t="s">
        <v>48</v>
      </c>
      <c r="E119" s="28" t="s">
        <v>132</v>
      </c>
      <c r="F119" s="59" t="s">
        <v>69</v>
      </c>
      <c r="G119" s="59" t="s">
        <v>41</v>
      </c>
      <c r="H119" s="59" t="s">
        <v>230</v>
      </c>
      <c r="I119" s="59" t="s">
        <v>202</v>
      </c>
      <c r="J119" s="24" t="s">
        <v>231</v>
      </c>
      <c r="K119" s="62">
        <v>47136243.359999999</v>
      </c>
      <c r="L119" s="62">
        <v>15712081.120000001</v>
      </c>
      <c r="M119" s="24" t="s">
        <v>210</v>
      </c>
      <c r="N119" s="24" t="s">
        <v>211</v>
      </c>
      <c r="O119" s="24" t="s">
        <v>232</v>
      </c>
    </row>
    <row r="120" spans="1:15" s="22" customFormat="1" ht="46.8" x14ac:dyDescent="0.3">
      <c r="A120" s="63" t="s">
        <v>286</v>
      </c>
      <c r="B120" s="59">
        <v>80131500</v>
      </c>
      <c r="C120" s="50" t="s">
        <v>287</v>
      </c>
      <c r="D120" s="28" t="s">
        <v>48</v>
      </c>
      <c r="E120" s="28" t="s">
        <v>132</v>
      </c>
      <c r="F120" s="59" t="s">
        <v>69</v>
      </c>
      <c r="G120" s="59" t="s">
        <v>41</v>
      </c>
      <c r="H120" s="59" t="s">
        <v>230</v>
      </c>
      <c r="I120" s="59" t="s">
        <v>202</v>
      </c>
      <c r="J120" s="24" t="s">
        <v>231</v>
      </c>
      <c r="K120" s="62">
        <v>122444721</v>
      </c>
      <c r="L120" s="62">
        <v>40814907</v>
      </c>
      <c r="M120" s="24" t="s">
        <v>210</v>
      </c>
      <c r="N120" s="24" t="s">
        <v>211</v>
      </c>
      <c r="O120" s="24" t="s">
        <v>232</v>
      </c>
    </row>
    <row r="121" spans="1:15" s="22" customFormat="1" ht="46.8" x14ac:dyDescent="0.3">
      <c r="A121" s="63" t="s">
        <v>288</v>
      </c>
      <c r="B121" s="59">
        <v>80131500</v>
      </c>
      <c r="C121" s="50" t="s">
        <v>289</v>
      </c>
      <c r="D121" s="28" t="s">
        <v>48</v>
      </c>
      <c r="E121" s="28" t="s">
        <v>132</v>
      </c>
      <c r="F121" s="59" t="s">
        <v>69</v>
      </c>
      <c r="G121" s="59" t="s">
        <v>41</v>
      </c>
      <c r="H121" s="59" t="s">
        <v>230</v>
      </c>
      <c r="I121" s="59" t="s">
        <v>202</v>
      </c>
      <c r="J121" s="24" t="s">
        <v>231</v>
      </c>
      <c r="K121" s="62">
        <v>273191952</v>
      </c>
      <c r="L121" s="62">
        <v>91063984</v>
      </c>
      <c r="M121" s="24" t="s">
        <v>210</v>
      </c>
      <c r="N121" s="24" t="s">
        <v>211</v>
      </c>
      <c r="O121" s="24" t="s">
        <v>232</v>
      </c>
    </row>
    <row r="122" spans="1:15" s="22" customFormat="1" ht="46.8" x14ac:dyDescent="0.3">
      <c r="A122" s="63" t="s">
        <v>290</v>
      </c>
      <c r="B122" s="59">
        <v>80131500</v>
      </c>
      <c r="C122" s="50" t="s">
        <v>291</v>
      </c>
      <c r="D122" s="28" t="s">
        <v>48</v>
      </c>
      <c r="E122" s="28" t="s">
        <v>132</v>
      </c>
      <c r="F122" s="59" t="s">
        <v>69</v>
      </c>
      <c r="G122" s="59" t="s">
        <v>41</v>
      </c>
      <c r="H122" s="59" t="s">
        <v>230</v>
      </c>
      <c r="I122" s="59" t="s">
        <v>202</v>
      </c>
      <c r="J122" s="24" t="s">
        <v>231</v>
      </c>
      <c r="K122" s="62">
        <v>67044621</v>
      </c>
      <c r="L122" s="62">
        <v>22348207</v>
      </c>
      <c r="M122" s="24" t="s">
        <v>210</v>
      </c>
      <c r="N122" s="24" t="s">
        <v>211</v>
      </c>
      <c r="O122" s="24" t="s">
        <v>232</v>
      </c>
    </row>
    <row r="123" spans="1:15" s="22" customFormat="1" ht="46.8" x14ac:dyDescent="0.3">
      <c r="A123" s="63" t="s">
        <v>292</v>
      </c>
      <c r="B123" s="59">
        <v>80131500</v>
      </c>
      <c r="C123" s="50" t="s">
        <v>293</v>
      </c>
      <c r="D123" s="28" t="s">
        <v>48</v>
      </c>
      <c r="E123" s="28" t="s">
        <v>132</v>
      </c>
      <c r="F123" s="59" t="s">
        <v>69</v>
      </c>
      <c r="G123" s="59" t="s">
        <v>41</v>
      </c>
      <c r="H123" s="59" t="s">
        <v>230</v>
      </c>
      <c r="I123" s="59" t="s">
        <v>202</v>
      </c>
      <c r="J123" s="24" t="s">
        <v>231</v>
      </c>
      <c r="K123" s="62">
        <v>69417807</v>
      </c>
      <c r="L123" s="62">
        <v>23139269</v>
      </c>
      <c r="M123" s="24" t="s">
        <v>210</v>
      </c>
      <c r="N123" s="24" t="s">
        <v>211</v>
      </c>
      <c r="O123" s="24" t="s">
        <v>232</v>
      </c>
    </row>
    <row r="124" spans="1:15" s="22" customFormat="1" ht="46.8" x14ac:dyDescent="0.3">
      <c r="A124" s="63" t="s">
        <v>294</v>
      </c>
      <c r="B124" s="59">
        <v>80131500</v>
      </c>
      <c r="C124" s="50" t="s">
        <v>295</v>
      </c>
      <c r="D124" s="28" t="s">
        <v>48</v>
      </c>
      <c r="E124" s="28" t="s">
        <v>132</v>
      </c>
      <c r="F124" s="59" t="s">
        <v>69</v>
      </c>
      <c r="G124" s="59" t="s">
        <v>41</v>
      </c>
      <c r="H124" s="59" t="s">
        <v>230</v>
      </c>
      <c r="I124" s="59" t="s">
        <v>202</v>
      </c>
      <c r="J124" s="24" t="s">
        <v>231</v>
      </c>
      <c r="K124" s="62">
        <v>87955560</v>
      </c>
      <c r="L124" s="62">
        <v>29318520</v>
      </c>
      <c r="M124" s="24" t="s">
        <v>210</v>
      </c>
      <c r="N124" s="24" t="s">
        <v>211</v>
      </c>
      <c r="O124" s="24" t="s">
        <v>232</v>
      </c>
    </row>
    <row r="125" spans="1:15" s="22" customFormat="1" ht="46.8" x14ac:dyDescent="0.3">
      <c r="A125" s="63" t="s">
        <v>296</v>
      </c>
      <c r="B125" s="59">
        <v>80131500</v>
      </c>
      <c r="C125" s="50" t="s">
        <v>297</v>
      </c>
      <c r="D125" s="28" t="s">
        <v>48</v>
      </c>
      <c r="E125" s="28" t="s">
        <v>132</v>
      </c>
      <c r="F125" s="59" t="s">
        <v>69</v>
      </c>
      <c r="G125" s="59" t="s">
        <v>41</v>
      </c>
      <c r="H125" s="59" t="s">
        <v>230</v>
      </c>
      <c r="I125" s="59" t="s">
        <v>202</v>
      </c>
      <c r="J125" s="24" t="s">
        <v>231</v>
      </c>
      <c r="K125" s="62">
        <v>103187505</v>
      </c>
      <c r="L125" s="62">
        <v>34395835</v>
      </c>
      <c r="M125" s="24" t="s">
        <v>210</v>
      </c>
      <c r="N125" s="24" t="s">
        <v>211</v>
      </c>
      <c r="O125" s="24" t="s">
        <v>232</v>
      </c>
    </row>
    <row r="126" spans="1:15" s="22" customFormat="1" ht="46.8" x14ac:dyDescent="0.3">
      <c r="A126" s="63" t="s">
        <v>298</v>
      </c>
      <c r="B126" s="59">
        <v>80131500</v>
      </c>
      <c r="C126" s="50" t="s">
        <v>299</v>
      </c>
      <c r="D126" s="28" t="s">
        <v>48</v>
      </c>
      <c r="E126" s="28" t="s">
        <v>132</v>
      </c>
      <c r="F126" s="59" t="s">
        <v>69</v>
      </c>
      <c r="G126" s="59" t="s">
        <v>41</v>
      </c>
      <c r="H126" s="59" t="s">
        <v>230</v>
      </c>
      <c r="I126" s="59" t="s">
        <v>202</v>
      </c>
      <c r="J126" s="24" t="s">
        <v>231</v>
      </c>
      <c r="K126" s="62">
        <v>519400728</v>
      </c>
      <c r="L126" s="62">
        <v>173133576</v>
      </c>
      <c r="M126" s="24" t="s">
        <v>210</v>
      </c>
      <c r="N126" s="24" t="s">
        <v>211</v>
      </c>
      <c r="O126" s="24" t="s">
        <v>232</v>
      </c>
    </row>
    <row r="127" spans="1:15" s="22" customFormat="1" ht="46.8" x14ac:dyDescent="0.3">
      <c r="A127" s="63" t="s">
        <v>300</v>
      </c>
      <c r="B127" s="59">
        <v>80131500</v>
      </c>
      <c r="C127" s="50" t="s">
        <v>301</v>
      </c>
      <c r="D127" s="28" t="s">
        <v>97</v>
      </c>
      <c r="E127" s="28" t="s">
        <v>237</v>
      </c>
      <c r="F127" s="59" t="s">
        <v>69</v>
      </c>
      <c r="G127" s="59" t="s">
        <v>41</v>
      </c>
      <c r="H127" s="59" t="s">
        <v>230</v>
      </c>
      <c r="I127" s="59" t="s">
        <v>202</v>
      </c>
      <c r="J127" s="24" t="s">
        <v>231</v>
      </c>
      <c r="K127" s="62">
        <v>115815515.7</v>
      </c>
      <c r="L127" s="62">
        <v>0</v>
      </c>
      <c r="M127" s="24" t="s">
        <v>210</v>
      </c>
      <c r="N127" s="24" t="s">
        <v>211</v>
      </c>
      <c r="O127" s="24" t="s">
        <v>232</v>
      </c>
    </row>
    <row r="128" spans="1:15" s="22" customFormat="1" ht="46.8" x14ac:dyDescent="0.3">
      <c r="A128" s="63" t="s">
        <v>302</v>
      </c>
      <c r="B128" s="59">
        <v>80131500</v>
      </c>
      <c r="C128" s="50" t="s">
        <v>303</v>
      </c>
      <c r="D128" s="28" t="s">
        <v>48</v>
      </c>
      <c r="E128" s="28" t="s">
        <v>132</v>
      </c>
      <c r="F128" s="59" t="s">
        <v>69</v>
      </c>
      <c r="G128" s="59" t="s">
        <v>41</v>
      </c>
      <c r="H128" s="59" t="s">
        <v>230</v>
      </c>
      <c r="I128" s="59" t="s">
        <v>202</v>
      </c>
      <c r="J128" s="24" t="s">
        <v>304</v>
      </c>
      <c r="K128" s="62">
        <v>135453414</v>
      </c>
      <c r="L128" s="62">
        <v>45151138</v>
      </c>
      <c r="M128" s="24" t="s">
        <v>210</v>
      </c>
      <c r="N128" s="24" t="s">
        <v>211</v>
      </c>
      <c r="O128" s="24" t="s">
        <v>232</v>
      </c>
    </row>
    <row r="129" spans="1:15" s="22" customFormat="1" ht="46.8" x14ac:dyDescent="0.3">
      <c r="A129" s="63" t="s">
        <v>305</v>
      </c>
      <c r="B129" s="59">
        <v>80131500</v>
      </c>
      <c r="C129" s="50" t="s">
        <v>306</v>
      </c>
      <c r="D129" s="28" t="s">
        <v>48</v>
      </c>
      <c r="E129" s="28" t="s">
        <v>132</v>
      </c>
      <c r="F129" s="59" t="s">
        <v>69</v>
      </c>
      <c r="G129" s="59" t="s">
        <v>41</v>
      </c>
      <c r="H129" s="59" t="s">
        <v>230</v>
      </c>
      <c r="I129" s="59" t="s">
        <v>202</v>
      </c>
      <c r="J129" s="24" t="s">
        <v>304</v>
      </c>
      <c r="K129" s="62">
        <v>51027186</v>
      </c>
      <c r="L129" s="62">
        <v>17009062</v>
      </c>
      <c r="M129" s="24" t="s">
        <v>210</v>
      </c>
      <c r="N129" s="24" t="s">
        <v>211</v>
      </c>
      <c r="O129" s="24" t="s">
        <v>232</v>
      </c>
    </row>
    <row r="130" spans="1:15" s="22" customFormat="1" ht="46.8" x14ac:dyDescent="0.3">
      <c r="A130" s="63" t="s">
        <v>307</v>
      </c>
      <c r="B130" s="59">
        <v>78111500</v>
      </c>
      <c r="C130" s="50" t="s">
        <v>308</v>
      </c>
      <c r="D130" s="28" t="s">
        <v>73</v>
      </c>
      <c r="E130" s="28" t="s">
        <v>80</v>
      </c>
      <c r="F130" s="59" t="s">
        <v>69</v>
      </c>
      <c r="G130" s="59" t="s">
        <v>75</v>
      </c>
      <c r="H130" s="59" t="s">
        <v>230</v>
      </c>
      <c r="I130" s="59" t="s">
        <v>202</v>
      </c>
      <c r="J130" s="24" t="s">
        <v>309</v>
      </c>
      <c r="K130" s="62">
        <v>945834339.74399996</v>
      </c>
      <c r="L130" s="62">
        <v>612743800</v>
      </c>
      <c r="M130" s="24" t="s">
        <v>210</v>
      </c>
      <c r="N130" s="24" t="s">
        <v>211</v>
      </c>
      <c r="O130" s="24" t="s">
        <v>232</v>
      </c>
    </row>
    <row r="131" spans="1:15" s="22" customFormat="1" ht="62.4" x14ac:dyDescent="0.3">
      <c r="A131" s="63" t="s">
        <v>310</v>
      </c>
      <c r="B131" s="24" t="s">
        <v>311</v>
      </c>
      <c r="C131" s="50" t="s">
        <v>312</v>
      </c>
      <c r="D131" s="60" t="s">
        <v>39</v>
      </c>
      <c r="E131" s="28" t="s">
        <v>73</v>
      </c>
      <c r="F131" s="59" t="s">
        <v>69</v>
      </c>
      <c r="G131" s="59" t="s">
        <v>75</v>
      </c>
      <c r="H131" s="59" t="s">
        <v>230</v>
      </c>
      <c r="I131" s="59" t="s">
        <v>202</v>
      </c>
      <c r="J131" s="24" t="s">
        <v>313</v>
      </c>
      <c r="K131" s="62">
        <v>1435931643</v>
      </c>
      <c r="L131" s="62">
        <v>1435931643</v>
      </c>
      <c r="M131" s="24" t="s">
        <v>44</v>
      </c>
      <c r="N131" s="24" t="s">
        <v>17</v>
      </c>
      <c r="O131" s="24" t="s">
        <v>232</v>
      </c>
    </row>
    <row r="132" spans="1:15" s="22" customFormat="1" ht="156" x14ac:dyDescent="0.3">
      <c r="A132" s="63" t="s">
        <v>314</v>
      </c>
      <c r="B132" s="24" t="s">
        <v>311</v>
      </c>
      <c r="C132" s="50" t="s">
        <v>865</v>
      </c>
      <c r="D132" s="28" t="s">
        <v>73</v>
      </c>
      <c r="E132" s="28" t="s">
        <v>104</v>
      </c>
      <c r="F132" s="59" t="s">
        <v>69</v>
      </c>
      <c r="G132" s="59" t="s">
        <v>75</v>
      </c>
      <c r="H132" s="59" t="s">
        <v>230</v>
      </c>
      <c r="I132" s="59" t="s">
        <v>202</v>
      </c>
      <c r="J132" s="24" t="s">
        <v>315</v>
      </c>
      <c r="K132" s="62">
        <v>9101899180</v>
      </c>
      <c r="L132" s="62">
        <v>9101899180</v>
      </c>
      <c r="M132" s="24" t="s">
        <v>44</v>
      </c>
      <c r="N132" s="24" t="s">
        <v>17</v>
      </c>
      <c r="O132" s="24" t="s">
        <v>232</v>
      </c>
    </row>
    <row r="133" spans="1:15" s="22" customFormat="1" ht="46.8" x14ac:dyDescent="0.3">
      <c r="A133" s="63" t="s">
        <v>316</v>
      </c>
      <c r="B133" s="59">
        <v>50202301</v>
      </c>
      <c r="C133" s="50" t="s">
        <v>317</v>
      </c>
      <c r="D133" s="60" t="s">
        <v>62</v>
      </c>
      <c r="E133" s="28" t="s">
        <v>80</v>
      </c>
      <c r="F133" s="59" t="s">
        <v>223</v>
      </c>
      <c r="G133" s="59" t="s">
        <v>82</v>
      </c>
      <c r="H133" s="59" t="s">
        <v>230</v>
      </c>
      <c r="I133" s="59" t="s">
        <v>202</v>
      </c>
      <c r="J133" s="24" t="s">
        <v>318</v>
      </c>
      <c r="K133" s="62">
        <v>35000000</v>
      </c>
      <c r="L133" s="62">
        <v>35000000</v>
      </c>
      <c r="M133" s="24" t="s">
        <v>44</v>
      </c>
      <c r="N133" s="24" t="s">
        <v>17</v>
      </c>
      <c r="O133" s="24" t="s">
        <v>232</v>
      </c>
    </row>
    <row r="134" spans="1:15" s="22" customFormat="1" ht="46.8" x14ac:dyDescent="0.3">
      <c r="A134" s="63" t="s">
        <v>319</v>
      </c>
      <c r="B134" s="59">
        <v>56112100</v>
      </c>
      <c r="C134" s="50" t="s">
        <v>320</v>
      </c>
      <c r="D134" s="28" t="s">
        <v>63</v>
      </c>
      <c r="E134" s="28" t="s">
        <v>48</v>
      </c>
      <c r="F134" s="24" t="s">
        <v>54</v>
      </c>
      <c r="G134" s="59" t="s">
        <v>65</v>
      </c>
      <c r="H134" s="59" t="s">
        <v>230</v>
      </c>
      <c r="I134" s="59" t="s">
        <v>202</v>
      </c>
      <c r="J134" s="24" t="s">
        <v>321</v>
      </c>
      <c r="K134" s="62">
        <v>61314672</v>
      </c>
      <c r="L134" s="62">
        <v>61314672</v>
      </c>
      <c r="M134" s="24" t="s">
        <v>44</v>
      </c>
      <c r="N134" s="24" t="s">
        <v>17</v>
      </c>
      <c r="O134" s="24" t="s">
        <v>232</v>
      </c>
    </row>
    <row r="135" spans="1:15" s="22" customFormat="1" ht="46.8" x14ac:dyDescent="0.3">
      <c r="A135" s="63" t="s">
        <v>322</v>
      </c>
      <c r="B135" s="24" t="s">
        <v>323</v>
      </c>
      <c r="C135" s="50" t="s">
        <v>324</v>
      </c>
      <c r="D135" s="28" t="s">
        <v>62</v>
      </c>
      <c r="E135" s="28" t="s">
        <v>48</v>
      </c>
      <c r="F135" s="24" t="s">
        <v>54</v>
      </c>
      <c r="G135" s="59" t="s">
        <v>65</v>
      </c>
      <c r="H135" s="59" t="s">
        <v>230</v>
      </c>
      <c r="I135" s="59" t="s">
        <v>202</v>
      </c>
      <c r="J135" s="24" t="s">
        <v>325</v>
      </c>
      <c r="K135" s="62">
        <v>139922398</v>
      </c>
      <c r="L135" s="62">
        <v>139922398</v>
      </c>
      <c r="M135" s="24" t="s">
        <v>44</v>
      </c>
      <c r="N135" s="24" t="s">
        <v>17</v>
      </c>
      <c r="O135" s="24" t="s">
        <v>232</v>
      </c>
    </row>
    <row r="136" spans="1:15" s="22" customFormat="1" ht="46.8" x14ac:dyDescent="0.3">
      <c r="A136" s="63" t="s">
        <v>326</v>
      </c>
      <c r="B136" s="24" t="s">
        <v>327</v>
      </c>
      <c r="C136" s="50" t="s">
        <v>328</v>
      </c>
      <c r="D136" s="28" t="s">
        <v>62</v>
      </c>
      <c r="E136" s="28" t="s">
        <v>81</v>
      </c>
      <c r="F136" s="59" t="s">
        <v>50</v>
      </c>
      <c r="G136" s="59" t="s">
        <v>329</v>
      </c>
      <c r="H136" s="59" t="s">
        <v>230</v>
      </c>
      <c r="I136" s="59" t="s">
        <v>202</v>
      </c>
      <c r="J136" s="24" t="s">
        <v>325</v>
      </c>
      <c r="K136" s="62">
        <v>31125212</v>
      </c>
      <c r="L136" s="62">
        <v>31125212</v>
      </c>
      <c r="M136" s="24" t="s">
        <v>44</v>
      </c>
      <c r="N136" s="24" t="s">
        <v>17</v>
      </c>
      <c r="O136" s="24" t="s">
        <v>232</v>
      </c>
    </row>
    <row r="137" spans="1:15" s="22" customFormat="1" ht="46.8" x14ac:dyDescent="0.3">
      <c r="A137" s="63" t="s">
        <v>330</v>
      </c>
      <c r="B137" s="59" t="s">
        <v>331</v>
      </c>
      <c r="C137" s="50" t="s">
        <v>332</v>
      </c>
      <c r="D137" s="28" t="s">
        <v>63</v>
      </c>
      <c r="E137" s="28" t="s">
        <v>49</v>
      </c>
      <c r="F137" s="59" t="s">
        <v>40</v>
      </c>
      <c r="G137" s="59" t="s">
        <v>65</v>
      </c>
      <c r="H137" s="59" t="s">
        <v>230</v>
      </c>
      <c r="I137" s="59" t="s">
        <v>202</v>
      </c>
      <c r="J137" s="24" t="s">
        <v>325</v>
      </c>
      <c r="K137" s="62">
        <v>75127518</v>
      </c>
      <c r="L137" s="62">
        <v>75127518</v>
      </c>
      <c r="M137" s="24" t="s">
        <v>44</v>
      </c>
      <c r="N137" s="24" t="s">
        <v>17</v>
      </c>
      <c r="O137" s="24" t="s">
        <v>232</v>
      </c>
    </row>
    <row r="138" spans="1:15" s="22" customFormat="1" ht="62.4" x14ac:dyDescent="0.3">
      <c r="A138" s="63" t="s">
        <v>333</v>
      </c>
      <c r="B138" s="59" t="s">
        <v>334</v>
      </c>
      <c r="C138" s="50" t="s">
        <v>335</v>
      </c>
      <c r="D138" s="28" t="s">
        <v>62</v>
      </c>
      <c r="E138" s="28" t="s">
        <v>81</v>
      </c>
      <c r="F138" s="59" t="s">
        <v>50</v>
      </c>
      <c r="G138" s="59" t="s">
        <v>82</v>
      </c>
      <c r="H138" s="59" t="s">
        <v>230</v>
      </c>
      <c r="I138" s="59" t="s">
        <v>202</v>
      </c>
      <c r="J138" s="24" t="s">
        <v>336</v>
      </c>
      <c r="K138" s="62">
        <v>35000000</v>
      </c>
      <c r="L138" s="62">
        <v>35000000</v>
      </c>
      <c r="M138" s="24" t="s">
        <v>44</v>
      </c>
      <c r="N138" s="24" t="s">
        <v>17</v>
      </c>
      <c r="O138" s="24" t="s">
        <v>232</v>
      </c>
    </row>
    <row r="139" spans="1:15" s="22" customFormat="1" ht="46.8" x14ac:dyDescent="0.3">
      <c r="A139" s="63" t="s">
        <v>337</v>
      </c>
      <c r="B139" s="59" t="s">
        <v>334</v>
      </c>
      <c r="C139" s="50" t="s">
        <v>338</v>
      </c>
      <c r="D139" s="28" t="s">
        <v>62</v>
      </c>
      <c r="E139" s="28" t="s">
        <v>81</v>
      </c>
      <c r="F139" s="59" t="s">
        <v>50</v>
      </c>
      <c r="G139" s="59" t="s">
        <v>82</v>
      </c>
      <c r="H139" s="59" t="s">
        <v>230</v>
      </c>
      <c r="I139" s="59" t="s">
        <v>202</v>
      </c>
      <c r="J139" s="24" t="s">
        <v>325</v>
      </c>
      <c r="K139" s="62">
        <v>25783000</v>
      </c>
      <c r="L139" s="62">
        <v>25783000</v>
      </c>
      <c r="M139" s="24" t="s">
        <v>44</v>
      </c>
      <c r="N139" s="24" t="s">
        <v>17</v>
      </c>
      <c r="O139" s="24" t="s">
        <v>232</v>
      </c>
    </row>
    <row r="140" spans="1:15" s="22" customFormat="1" ht="46.8" x14ac:dyDescent="0.3">
      <c r="A140" s="63" t="s">
        <v>339</v>
      </c>
      <c r="B140" s="24">
        <v>76111504</v>
      </c>
      <c r="C140" s="50" t="s">
        <v>340</v>
      </c>
      <c r="D140" s="28" t="s">
        <v>62</v>
      </c>
      <c r="E140" s="28" t="s">
        <v>81</v>
      </c>
      <c r="F140" s="59" t="s">
        <v>50</v>
      </c>
      <c r="G140" s="59" t="s">
        <v>82</v>
      </c>
      <c r="H140" s="59" t="s">
        <v>230</v>
      </c>
      <c r="I140" s="59" t="s">
        <v>202</v>
      </c>
      <c r="J140" s="24" t="s">
        <v>321</v>
      </c>
      <c r="K140" s="62">
        <v>5783000</v>
      </c>
      <c r="L140" s="62">
        <v>5783000</v>
      </c>
      <c r="M140" s="24" t="s">
        <v>44</v>
      </c>
      <c r="N140" s="24" t="s">
        <v>17</v>
      </c>
      <c r="O140" s="24" t="s">
        <v>232</v>
      </c>
    </row>
    <row r="141" spans="1:15" s="22" customFormat="1" ht="46.8" x14ac:dyDescent="0.3">
      <c r="A141" s="63" t="s">
        <v>341</v>
      </c>
      <c r="B141" s="24">
        <v>76111504</v>
      </c>
      <c r="C141" s="50" t="s">
        <v>342</v>
      </c>
      <c r="D141" s="28" t="s">
        <v>62</v>
      </c>
      <c r="E141" s="28" t="s">
        <v>81</v>
      </c>
      <c r="F141" s="59" t="s">
        <v>50</v>
      </c>
      <c r="G141" s="59" t="s">
        <v>329</v>
      </c>
      <c r="H141" s="59" t="s">
        <v>230</v>
      </c>
      <c r="I141" s="59" t="s">
        <v>202</v>
      </c>
      <c r="J141" s="24" t="s">
        <v>321</v>
      </c>
      <c r="K141" s="62">
        <v>42088000</v>
      </c>
      <c r="L141" s="62">
        <v>42088000</v>
      </c>
      <c r="M141" s="24" t="s">
        <v>44</v>
      </c>
      <c r="N141" s="24" t="s">
        <v>17</v>
      </c>
      <c r="O141" s="24" t="s">
        <v>232</v>
      </c>
    </row>
    <row r="142" spans="1:15" s="22" customFormat="1" ht="46.8" x14ac:dyDescent="0.3">
      <c r="A142" s="63" t="s">
        <v>343</v>
      </c>
      <c r="B142" s="59">
        <v>42192210</v>
      </c>
      <c r="C142" s="50" t="s">
        <v>344</v>
      </c>
      <c r="D142" s="28" t="s">
        <v>63</v>
      </c>
      <c r="E142" s="28" t="s">
        <v>48</v>
      </c>
      <c r="F142" s="59" t="s">
        <v>74</v>
      </c>
      <c r="G142" s="59" t="s">
        <v>82</v>
      </c>
      <c r="H142" s="59" t="s">
        <v>230</v>
      </c>
      <c r="I142" s="59" t="s">
        <v>202</v>
      </c>
      <c r="J142" s="24" t="s">
        <v>321</v>
      </c>
      <c r="K142" s="62">
        <v>2316615</v>
      </c>
      <c r="L142" s="62">
        <v>2316615</v>
      </c>
      <c r="M142" s="24" t="s">
        <v>44</v>
      </c>
      <c r="N142" s="24" t="s">
        <v>17</v>
      </c>
      <c r="O142" s="24" t="s">
        <v>232</v>
      </c>
    </row>
    <row r="143" spans="1:15" s="22" customFormat="1" ht="46.8" x14ac:dyDescent="0.3">
      <c r="A143" s="63" t="s">
        <v>345</v>
      </c>
      <c r="B143" s="59" t="s">
        <v>331</v>
      </c>
      <c r="C143" s="50" t="s">
        <v>346</v>
      </c>
      <c r="D143" s="28" t="s">
        <v>73</v>
      </c>
      <c r="E143" s="28" t="s">
        <v>62</v>
      </c>
      <c r="F143" s="59" t="s">
        <v>50</v>
      </c>
      <c r="G143" s="59" t="s">
        <v>82</v>
      </c>
      <c r="H143" s="59" t="s">
        <v>230</v>
      </c>
      <c r="I143" s="59" t="s">
        <v>202</v>
      </c>
      <c r="J143" s="24" t="s">
        <v>321</v>
      </c>
      <c r="K143" s="62">
        <v>5261000</v>
      </c>
      <c r="L143" s="62">
        <v>5261000</v>
      </c>
      <c r="M143" s="24" t="s">
        <v>44</v>
      </c>
      <c r="N143" s="24" t="s">
        <v>17</v>
      </c>
      <c r="O143" s="24" t="s">
        <v>232</v>
      </c>
    </row>
    <row r="144" spans="1:15" s="22" customFormat="1" ht="46.8" x14ac:dyDescent="0.3">
      <c r="A144" s="63" t="s">
        <v>347</v>
      </c>
      <c r="B144" s="24" t="s">
        <v>348</v>
      </c>
      <c r="C144" s="50" t="s">
        <v>349</v>
      </c>
      <c r="D144" s="28" t="s">
        <v>63</v>
      </c>
      <c r="E144" s="28" t="s">
        <v>48</v>
      </c>
      <c r="F144" s="24" t="s">
        <v>54</v>
      </c>
      <c r="G144" s="59" t="s">
        <v>65</v>
      </c>
      <c r="H144" s="59" t="s">
        <v>230</v>
      </c>
      <c r="I144" s="59" t="s">
        <v>202</v>
      </c>
      <c r="J144" s="24" t="s">
        <v>321</v>
      </c>
      <c r="K144" s="62">
        <v>126264000</v>
      </c>
      <c r="L144" s="62">
        <v>126264000</v>
      </c>
      <c r="M144" s="24" t="s">
        <v>44</v>
      </c>
      <c r="N144" s="24" t="s">
        <v>17</v>
      </c>
      <c r="O144" s="24" t="s">
        <v>232</v>
      </c>
    </row>
    <row r="145" spans="1:15" s="22" customFormat="1" ht="46.8" x14ac:dyDescent="0.3">
      <c r="A145" s="63" t="s">
        <v>350</v>
      </c>
      <c r="B145" s="24">
        <v>76111504</v>
      </c>
      <c r="C145" s="50" t="s">
        <v>351</v>
      </c>
      <c r="D145" s="28" t="s">
        <v>132</v>
      </c>
      <c r="E145" s="28" t="s">
        <v>104</v>
      </c>
      <c r="F145" s="59" t="s">
        <v>74</v>
      </c>
      <c r="G145" s="59" t="s">
        <v>82</v>
      </c>
      <c r="H145" s="59" t="s">
        <v>230</v>
      </c>
      <c r="I145" s="59" t="s">
        <v>202</v>
      </c>
      <c r="J145" s="24" t="s">
        <v>321</v>
      </c>
      <c r="K145" s="62">
        <v>5558773</v>
      </c>
      <c r="L145" s="62">
        <v>5558773</v>
      </c>
      <c r="M145" s="24" t="s">
        <v>44</v>
      </c>
      <c r="N145" s="24" t="s">
        <v>17</v>
      </c>
      <c r="O145" s="24" t="s">
        <v>232</v>
      </c>
    </row>
    <row r="146" spans="1:15" s="22" customFormat="1" ht="46.8" x14ac:dyDescent="0.3">
      <c r="A146" s="63" t="s">
        <v>352</v>
      </c>
      <c r="B146" s="24">
        <v>76111504</v>
      </c>
      <c r="C146" s="50" t="s">
        <v>353</v>
      </c>
      <c r="D146" s="28" t="s">
        <v>73</v>
      </c>
      <c r="E146" s="28" t="s">
        <v>80</v>
      </c>
      <c r="F146" s="59" t="s">
        <v>74</v>
      </c>
      <c r="G146" s="59" t="s">
        <v>329</v>
      </c>
      <c r="H146" s="59" t="s">
        <v>230</v>
      </c>
      <c r="I146" s="59" t="s">
        <v>202</v>
      </c>
      <c r="J146" s="24" t="s">
        <v>321</v>
      </c>
      <c r="K146" s="62">
        <v>10522000</v>
      </c>
      <c r="L146" s="62">
        <v>10522000</v>
      </c>
      <c r="M146" s="24" t="s">
        <v>44</v>
      </c>
      <c r="N146" s="24" t="s">
        <v>17</v>
      </c>
      <c r="O146" s="24" t="s">
        <v>232</v>
      </c>
    </row>
    <row r="147" spans="1:15" s="22" customFormat="1" ht="46.8" x14ac:dyDescent="0.3">
      <c r="A147" s="63" t="s">
        <v>354</v>
      </c>
      <c r="B147" s="24">
        <v>76111504</v>
      </c>
      <c r="C147" s="50" t="s">
        <v>355</v>
      </c>
      <c r="D147" s="28" t="s">
        <v>62</v>
      </c>
      <c r="E147" s="28" t="s">
        <v>81</v>
      </c>
      <c r="F147" s="59" t="s">
        <v>50</v>
      </c>
      <c r="G147" s="59" t="s">
        <v>65</v>
      </c>
      <c r="H147" s="59" t="s">
        <v>230</v>
      </c>
      <c r="I147" s="59" t="s">
        <v>202</v>
      </c>
      <c r="J147" s="24" t="s">
        <v>321</v>
      </c>
      <c r="K147" s="62">
        <v>54167800</v>
      </c>
      <c r="L147" s="62">
        <v>54167800</v>
      </c>
      <c r="M147" s="24" t="s">
        <v>44</v>
      </c>
      <c r="N147" s="24" t="s">
        <v>17</v>
      </c>
      <c r="O147" s="24" t="s">
        <v>232</v>
      </c>
    </row>
    <row r="148" spans="1:15" s="22" customFormat="1" ht="46.8" x14ac:dyDescent="0.3">
      <c r="A148" s="63" t="s">
        <v>356</v>
      </c>
      <c r="B148" s="24">
        <v>76111504</v>
      </c>
      <c r="C148" s="50" t="s">
        <v>357</v>
      </c>
      <c r="D148" s="28" t="s">
        <v>39</v>
      </c>
      <c r="E148" s="28" t="s">
        <v>73</v>
      </c>
      <c r="F148" s="59" t="s">
        <v>74</v>
      </c>
      <c r="G148" s="59" t="s">
        <v>82</v>
      </c>
      <c r="H148" s="59" t="s">
        <v>230</v>
      </c>
      <c r="I148" s="59" t="s">
        <v>202</v>
      </c>
      <c r="J148" s="24" t="s">
        <v>321</v>
      </c>
      <c r="K148" s="62">
        <v>35000000</v>
      </c>
      <c r="L148" s="62">
        <v>35000000</v>
      </c>
      <c r="M148" s="24" t="s">
        <v>44</v>
      </c>
      <c r="N148" s="24" t="s">
        <v>17</v>
      </c>
      <c r="O148" s="24" t="s">
        <v>232</v>
      </c>
    </row>
    <row r="149" spans="1:15" s="22" customFormat="1" ht="46.8" x14ac:dyDescent="0.3">
      <c r="A149" s="63" t="s">
        <v>358</v>
      </c>
      <c r="B149" s="59">
        <v>78181500</v>
      </c>
      <c r="C149" s="50" t="s">
        <v>359</v>
      </c>
      <c r="D149" s="28" t="s">
        <v>80</v>
      </c>
      <c r="E149" s="28" t="s">
        <v>48</v>
      </c>
      <c r="F149" s="24" t="s">
        <v>54</v>
      </c>
      <c r="G149" s="59" t="s">
        <v>82</v>
      </c>
      <c r="H149" s="59" t="s">
        <v>230</v>
      </c>
      <c r="I149" s="59" t="s">
        <v>202</v>
      </c>
      <c r="J149" s="24" t="s">
        <v>360</v>
      </c>
      <c r="K149" s="62">
        <v>35000000</v>
      </c>
      <c r="L149" s="62">
        <v>35000000</v>
      </c>
      <c r="M149" s="24" t="s">
        <v>44</v>
      </c>
      <c r="N149" s="24" t="s">
        <v>17</v>
      </c>
      <c r="O149" s="24" t="s">
        <v>232</v>
      </c>
    </row>
    <row r="150" spans="1:15" s="22" customFormat="1" ht="46.8" x14ac:dyDescent="0.3">
      <c r="A150" s="63" t="s">
        <v>361</v>
      </c>
      <c r="B150" s="59" t="s">
        <v>334</v>
      </c>
      <c r="C150" s="50" t="s">
        <v>362</v>
      </c>
      <c r="D150" s="28" t="s">
        <v>62</v>
      </c>
      <c r="E150" s="28" t="s">
        <v>81</v>
      </c>
      <c r="F150" s="59" t="s">
        <v>50</v>
      </c>
      <c r="G150" s="59" t="s">
        <v>82</v>
      </c>
      <c r="H150" s="59" t="s">
        <v>230</v>
      </c>
      <c r="I150" s="59" t="s">
        <v>202</v>
      </c>
      <c r="J150" s="24" t="s">
        <v>363</v>
      </c>
      <c r="K150" s="62">
        <v>26878975</v>
      </c>
      <c r="L150" s="62">
        <v>26878975</v>
      </c>
      <c r="M150" s="24" t="s">
        <v>44</v>
      </c>
      <c r="N150" s="24" t="s">
        <v>17</v>
      </c>
      <c r="O150" s="24" t="s">
        <v>232</v>
      </c>
    </row>
    <row r="151" spans="1:15" s="22" customFormat="1" ht="46.8" x14ac:dyDescent="0.3">
      <c r="A151" s="63" t="s">
        <v>364</v>
      </c>
      <c r="B151" s="59" t="s">
        <v>334</v>
      </c>
      <c r="C151" s="50" t="s">
        <v>365</v>
      </c>
      <c r="D151" s="28" t="s">
        <v>48</v>
      </c>
      <c r="E151" s="28" t="s">
        <v>49</v>
      </c>
      <c r="F151" s="59" t="s">
        <v>50</v>
      </c>
      <c r="G151" s="59" t="s">
        <v>82</v>
      </c>
      <c r="H151" s="59" t="s">
        <v>230</v>
      </c>
      <c r="I151" s="59" t="s">
        <v>202</v>
      </c>
      <c r="J151" s="24" t="s">
        <v>366</v>
      </c>
      <c r="K151" s="62">
        <v>10522000</v>
      </c>
      <c r="L151" s="62">
        <v>10522000</v>
      </c>
      <c r="M151" s="24" t="s">
        <v>44</v>
      </c>
      <c r="N151" s="24" t="s">
        <v>17</v>
      </c>
      <c r="O151" s="24" t="s">
        <v>232</v>
      </c>
    </row>
    <row r="152" spans="1:15" s="22" customFormat="1" ht="46.8" x14ac:dyDescent="0.3">
      <c r="A152" s="63" t="s">
        <v>367</v>
      </c>
      <c r="B152" s="59" t="s">
        <v>334</v>
      </c>
      <c r="C152" s="50" t="s">
        <v>368</v>
      </c>
      <c r="D152" s="28" t="s">
        <v>62</v>
      </c>
      <c r="E152" s="28" t="s">
        <v>81</v>
      </c>
      <c r="F152" s="59" t="s">
        <v>50</v>
      </c>
      <c r="G152" s="59" t="s">
        <v>82</v>
      </c>
      <c r="H152" s="59" t="s">
        <v>230</v>
      </c>
      <c r="I152" s="59" t="s">
        <v>202</v>
      </c>
      <c r="J152" s="24" t="s">
        <v>366</v>
      </c>
      <c r="K152" s="62">
        <v>3635437</v>
      </c>
      <c r="L152" s="62">
        <v>3635437</v>
      </c>
      <c r="M152" s="24" t="s">
        <v>44</v>
      </c>
      <c r="N152" s="24" t="s">
        <v>17</v>
      </c>
      <c r="O152" s="24" t="s">
        <v>232</v>
      </c>
    </row>
    <row r="153" spans="1:15" s="22" customFormat="1" ht="46.8" x14ac:dyDescent="0.3">
      <c r="A153" s="63" t="s">
        <v>369</v>
      </c>
      <c r="B153" s="24">
        <v>76111504</v>
      </c>
      <c r="C153" s="50" t="s">
        <v>370</v>
      </c>
      <c r="D153" s="28" t="s">
        <v>62</v>
      </c>
      <c r="E153" s="28" t="s">
        <v>80</v>
      </c>
      <c r="F153" s="59" t="s">
        <v>223</v>
      </c>
      <c r="G153" s="59" t="s">
        <v>329</v>
      </c>
      <c r="H153" s="59" t="s">
        <v>230</v>
      </c>
      <c r="I153" s="59" t="s">
        <v>202</v>
      </c>
      <c r="J153" s="24" t="s">
        <v>363</v>
      </c>
      <c r="K153" s="62">
        <v>49843672</v>
      </c>
      <c r="L153" s="62">
        <v>49843672</v>
      </c>
      <c r="M153" s="24" t="s">
        <v>44</v>
      </c>
      <c r="N153" s="24" t="s">
        <v>17</v>
      </c>
      <c r="O153" s="24" t="s">
        <v>232</v>
      </c>
    </row>
    <row r="154" spans="1:15" s="22" customFormat="1" ht="46.8" x14ac:dyDescent="0.3">
      <c r="A154" s="63" t="s">
        <v>371</v>
      </c>
      <c r="B154" s="59" t="s">
        <v>334</v>
      </c>
      <c r="C154" s="50" t="s">
        <v>372</v>
      </c>
      <c r="D154" s="28" t="s">
        <v>48</v>
      </c>
      <c r="E154" s="28" t="s">
        <v>49</v>
      </c>
      <c r="F154" s="59" t="s">
        <v>40</v>
      </c>
      <c r="G154" s="59" t="s">
        <v>82</v>
      </c>
      <c r="H154" s="59" t="s">
        <v>230</v>
      </c>
      <c r="I154" s="59" t="s">
        <v>202</v>
      </c>
      <c r="J154" s="24" t="s">
        <v>363</v>
      </c>
      <c r="K154" s="62">
        <v>35000000</v>
      </c>
      <c r="L154" s="62">
        <v>35000000</v>
      </c>
      <c r="M154" s="24" t="s">
        <v>44</v>
      </c>
      <c r="N154" s="24" t="s">
        <v>17</v>
      </c>
      <c r="O154" s="24" t="s">
        <v>232</v>
      </c>
    </row>
    <row r="155" spans="1:15" s="22" customFormat="1" ht="93.6" x14ac:dyDescent="0.3">
      <c r="A155" s="63" t="s">
        <v>373</v>
      </c>
      <c r="B155" s="59" t="s">
        <v>334</v>
      </c>
      <c r="C155" s="50" t="s">
        <v>374</v>
      </c>
      <c r="D155" s="60" t="s">
        <v>39</v>
      </c>
      <c r="E155" s="28" t="s">
        <v>62</v>
      </c>
      <c r="F155" s="59" t="s">
        <v>88</v>
      </c>
      <c r="G155" s="59" t="s">
        <v>65</v>
      </c>
      <c r="H155" s="59" t="s">
        <v>230</v>
      </c>
      <c r="I155" s="59" t="s">
        <v>202</v>
      </c>
      <c r="J155" s="24" t="s">
        <v>375</v>
      </c>
      <c r="K155" s="62">
        <v>513186167</v>
      </c>
      <c r="L155" s="62">
        <v>513186167</v>
      </c>
      <c r="M155" s="24" t="s">
        <v>44</v>
      </c>
      <c r="N155" s="24" t="s">
        <v>17</v>
      </c>
      <c r="O155" s="24" t="s">
        <v>232</v>
      </c>
    </row>
    <row r="156" spans="1:15" s="22" customFormat="1" ht="46.8" x14ac:dyDescent="0.3">
      <c r="A156" s="63" t="s">
        <v>376</v>
      </c>
      <c r="B156" s="59" t="s">
        <v>334</v>
      </c>
      <c r="C156" s="50" t="s">
        <v>377</v>
      </c>
      <c r="D156" s="28" t="s">
        <v>80</v>
      </c>
      <c r="E156" s="28" t="s">
        <v>63</v>
      </c>
      <c r="F156" s="59" t="s">
        <v>40</v>
      </c>
      <c r="G156" s="59" t="s">
        <v>65</v>
      </c>
      <c r="H156" s="59" t="s">
        <v>230</v>
      </c>
      <c r="I156" s="59" t="s">
        <v>202</v>
      </c>
      <c r="J156" s="24" t="s">
        <v>363</v>
      </c>
      <c r="K156" s="62">
        <v>81022702</v>
      </c>
      <c r="L156" s="62">
        <v>81022702</v>
      </c>
      <c r="M156" s="24" t="s">
        <v>44</v>
      </c>
      <c r="N156" s="24" t="s">
        <v>17</v>
      </c>
      <c r="O156" s="24" t="s">
        <v>232</v>
      </c>
    </row>
    <row r="157" spans="1:15" s="22" customFormat="1" ht="46.8" x14ac:dyDescent="0.3">
      <c r="A157" s="63" t="s">
        <v>378</v>
      </c>
      <c r="B157" s="59">
        <v>72154000</v>
      </c>
      <c r="C157" s="50" t="s">
        <v>379</v>
      </c>
      <c r="D157" s="28" t="s">
        <v>73</v>
      </c>
      <c r="E157" s="28" t="s">
        <v>62</v>
      </c>
      <c r="F157" s="59" t="s">
        <v>88</v>
      </c>
      <c r="G157" s="59" t="s">
        <v>82</v>
      </c>
      <c r="H157" s="59" t="s">
        <v>230</v>
      </c>
      <c r="I157" s="59" t="s">
        <v>202</v>
      </c>
      <c r="J157" s="24" t="s">
        <v>380</v>
      </c>
      <c r="K157" s="62">
        <v>15783000</v>
      </c>
      <c r="L157" s="62">
        <v>15783000</v>
      </c>
      <c r="M157" s="24" t="s">
        <v>44</v>
      </c>
      <c r="N157" s="24" t="s">
        <v>17</v>
      </c>
      <c r="O157" s="24" t="s">
        <v>232</v>
      </c>
    </row>
    <row r="158" spans="1:15" s="22" customFormat="1" ht="46.8" x14ac:dyDescent="0.3">
      <c r="A158" s="63" t="s">
        <v>381</v>
      </c>
      <c r="B158" s="59" t="s">
        <v>334</v>
      </c>
      <c r="C158" s="50" t="s">
        <v>382</v>
      </c>
      <c r="D158" s="28" t="s">
        <v>48</v>
      </c>
      <c r="E158" s="28" t="s">
        <v>49</v>
      </c>
      <c r="F158" s="59" t="s">
        <v>137</v>
      </c>
      <c r="G158" s="59" t="s">
        <v>65</v>
      </c>
      <c r="H158" s="59" t="s">
        <v>230</v>
      </c>
      <c r="I158" s="59" t="s">
        <v>202</v>
      </c>
      <c r="J158" s="24" t="s">
        <v>380</v>
      </c>
      <c r="K158" s="62">
        <v>140414596</v>
      </c>
      <c r="L158" s="62">
        <v>140414596</v>
      </c>
      <c r="M158" s="24" t="s">
        <v>44</v>
      </c>
      <c r="N158" s="24" t="s">
        <v>17</v>
      </c>
      <c r="O158" s="24" t="s">
        <v>232</v>
      </c>
    </row>
    <row r="159" spans="1:15" s="22" customFormat="1" ht="46.8" x14ac:dyDescent="0.3">
      <c r="A159" s="63" t="s">
        <v>383</v>
      </c>
      <c r="B159" s="59" t="s">
        <v>334</v>
      </c>
      <c r="C159" s="50" t="s">
        <v>384</v>
      </c>
      <c r="D159" s="28" t="s">
        <v>73</v>
      </c>
      <c r="E159" s="28" t="s">
        <v>62</v>
      </c>
      <c r="F159" s="59" t="s">
        <v>88</v>
      </c>
      <c r="G159" s="59" t="s">
        <v>82</v>
      </c>
      <c r="H159" s="59" t="s">
        <v>230</v>
      </c>
      <c r="I159" s="59" t="s">
        <v>202</v>
      </c>
      <c r="J159" s="24" t="s">
        <v>380</v>
      </c>
      <c r="K159" s="62">
        <v>35000000</v>
      </c>
      <c r="L159" s="62">
        <v>35000000</v>
      </c>
      <c r="M159" s="24" t="s">
        <v>44</v>
      </c>
      <c r="N159" s="24" t="s">
        <v>17</v>
      </c>
      <c r="O159" s="24" t="s">
        <v>232</v>
      </c>
    </row>
    <row r="160" spans="1:15" s="22" customFormat="1" ht="46.8" x14ac:dyDescent="0.3">
      <c r="A160" s="63" t="s">
        <v>385</v>
      </c>
      <c r="B160" s="59" t="s">
        <v>334</v>
      </c>
      <c r="C160" s="50" t="s">
        <v>386</v>
      </c>
      <c r="D160" s="28" t="s">
        <v>39</v>
      </c>
      <c r="E160" s="28" t="s">
        <v>39</v>
      </c>
      <c r="F160" s="59" t="s">
        <v>50</v>
      </c>
      <c r="G160" s="59" t="s">
        <v>41</v>
      </c>
      <c r="H160" s="59" t="s">
        <v>230</v>
      </c>
      <c r="I160" s="59" t="s">
        <v>202</v>
      </c>
      <c r="J160" s="24" t="s">
        <v>380</v>
      </c>
      <c r="K160" s="62">
        <v>4907840</v>
      </c>
      <c r="L160" s="62">
        <v>4907840</v>
      </c>
      <c r="M160" s="24" t="s">
        <v>44</v>
      </c>
      <c r="N160" s="24" t="s">
        <v>17</v>
      </c>
      <c r="O160" s="24" t="s">
        <v>232</v>
      </c>
    </row>
    <row r="161" spans="1:15" s="22" customFormat="1" ht="46.8" x14ac:dyDescent="0.3">
      <c r="A161" s="63" t="s">
        <v>387</v>
      </c>
      <c r="B161" s="59">
        <v>78101800</v>
      </c>
      <c r="C161" s="50" t="s">
        <v>388</v>
      </c>
      <c r="D161" s="28" t="s">
        <v>73</v>
      </c>
      <c r="E161" s="28" t="s">
        <v>62</v>
      </c>
      <c r="F161" s="59" t="s">
        <v>88</v>
      </c>
      <c r="G161" s="59" t="s">
        <v>82</v>
      </c>
      <c r="H161" s="59" t="s">
        <v>230</v>
      </c>
      <c r="I161" s="59" t="s">
        <v>202</v>
      </c>
      <c r="J161" s="24" t="s">
        <v>389</v>
      </c>
      <c r="K161" s="62">
        <v>35000000</v>
      </c>
      <c r="L161" s="62">
        <v>35000000</v>
      </c>
      <c r="M161" s="24" t="s">
        <v>44</v>
      </c>
      <c r="N161" s="24" t="s">
        <v>17</v>
      </c>
      <c r="O161" s="24" t="s">
        <v>232</v>
      </c>
    </row>
    <row r="162" spans="1:15" s="22" customFormat="1" ht="46.8" x14ac:dyDescent="0.3">
      <c r="A162" s="63" t="s">
        <v>390</v>
      </c>
      <c r="B162" s="24">
        <v>76121900</v>
      </c>
      <c r="C162" s="50" t="s">
        <v>391</v>
      </c>
      <c r="D162" s="28" t="s">
        <v>62</v>
      </c>
      <c r="E162" s="28" t="s">
        <v>80</v>
      </c>
      <c r="F162" s="59" t="s">
        <v>50</v>
      </c>
      <c r="G162" s="59" t="s">
        <v>82</v>
      </c>
      <c r="H162" s="59" t="s">
        <v>230</v>
      </c>
      <c r="I162" s="59" t="s">
        <v>202</v>
      </c>
      <c r="J162" s="24" t="s">
        <v>392</v>
      </c>
      <c r="K162" s="62">
        <v>29956134</v>
      </c>
      <c r="L162" s="62">
        <v>29956134</v>
      </c>
      <c r="M162" s="24" t="s">
        <v>44</v>
      </c>
      <c r="N162" s="24" t="s">
        <v>17</v>
      </c>
      <c r="O162" s="24" t="s">
        <v>232</v>
      </c>
    </row>
    <row r="163" spans="1:15" s="22" customFormat="1" ht="46.8" x14ac:dyDescent="0.3">
      <c r="A163" s="63" t="s">
        <v>393</v>
      </c>
      <c r="B163" s="24">
        <v>76111504</v>
      </c>
      <c r="C163" s="50" t="s">
        <v>394</v>
      </c>
      <c r="D163" s="28" t="s">
        <v>49</v>
      </c>
      <c r="E163" s="28" t="s">
        <v>132</v>
      </c>
      <c r="F163" s="59" t="s">
        <v>50</v>
      </c>
      <c r="G163" s="59" t="s">
        <v>82</v>
      </c>
      <c r="H163" s="59" t="s">
        <v>230</v>
      </c>
      <c r="I163" s="59" t="s">
        <v>202</v>
      </c>
      <c r="J163" s="24" t="s">
        <v>203</v>
      </c>
      <c r="K163" s="62">
        <v>16605232</v>
      </c>
      <c r="L163" s="62">
        <v>16605232</v>
      </c>
      <c r="M163" s="24" t="s">
        <v>44</v>
      </c>
      <c r="N163" s="24" t="s">
        <v>17</v>
      </c>
      <c r="O163" s="24" t="s">
        <v>232</v>
      </c>
    </row>
    <row r="164" spans="1:15" s="22" customFormat="1" ht="46.8" x14ac:dyDescent="0.3">
      <c r="A164" s="63" t="s">
        <v>395</v>
      </c>
      <c r="B164" s="24">
        <v>76111504</v>
      </c>
      <c r="C164" s="50" t="s">
        <v>396</v>
      </c>
      <c r="D164" s="28" t="s">
        <v>49</v>
      </c>
      <c r="E164" s="28" t="s">
        <v>132</v>
      </c>
      <c r="F164" s="59" t="s">
        <v>50</v>
      </c>
      <c r="G164" s="59" t="s">
        <v>82</v>
      </c>
      <c r="H164" s="59" t="s">
        <v>230</v>
      </c>
      <c r="I164" s="59" t="s">
        <v>202</v>
      </c>
      <c r="J164" s="24" t="s">
        <v>203</v>
      </c>
      <c r="K164" s="62">
        <v>5261000</v>
      </c>
      <c r="L164" s="62">
        <v>5261000</v>
      </c>
      <c r="M164" s="24" t="s">
        <v>44</v>
      </c>
      <c r="N164" s="24" t="s">
        <v>17</v>
      </c>
      <c r="O164" s="24" t="s">
        <v>232</v>
      </c>
    </row>
    <row r="165" spans="1:15" s="22" customFormat="1" ht="46.8" x14ac:dyDescent="0.3">
      <c r="A165" s="63" t="s">
        <v>397</v>
      </c>
      <c r="B165" s="24">
        <v>14111500</v>
      </c>
      <c r="C165" s="50" t="s">
        <v>398</v>
      </c>
      <c r="D165" s="28" t="s">
        <v>49</v>
      </c>
      <c r="E165" s="28" t="s">
        <v>132</v>
      </c>
      <c r="F165" s="59" t="s">
        <v>50</v>
      </c>
      <c r="G165" s="59" t="s">
        <v>82</v>
      </c>
      <c r="H165" s="59" t="s">
        <v>230</v>
      </c>
      <c r="I165" s="59" t="s">
        <v>202</v>
      </c>
      <c r="J165" s="24" t="s">
        <v>203</v>
      </c>
      <c r="K165" s="62">
        <v>5758636</v>
      </c>
      <c r="L165" s="62">
        <v>5758636</v>
      </c>
      <c r="M165" s="24" t="s">
        <v>44</v>
      </c>
      <c r="N165" s="24" t="s">
        <v>17</v>
      </c>
      <c r="O165" s="24" t="s">
        <v>232</v>
      </c>
    </row>
    <row r="166" spans="1:15" s="22" customFormat="1" ht="46.8" x14ac:dyDescent="0.3">
      <c r="A166" s="63" t="s">
        <v>399</v>
      </c>
      <c r="B166" s="24">
        <v>14111500</v>
      </c>
      <c r="C166" s="50" t="s">
        <v>400</v>
      </c>
      <c r="D166" s="28" t="s">
        <v>49</v>
      </c>
      <c r="E166" s="28" t="s">
        <v>132</v>
      </c>
      <c r="F166" s="59" t="s">
        <v>50</v>
      </c>
      <c r="G166" s="59" t="s">
        <v>82</v>
      </c>
      <c r="H166" s="59" t="s">
        <v>230</v>
      </c>
      <c r="I166" s="59" t="s">
        <v>202</v>
      </c>
      <c r="J166" s="24" t="s">
        <v>203</v>
      </c>
      <c r="K166" s="62">
        <v>10166501</v>
      </c>
      <c r="L166" s="62">
        <v>10166501</v>
      </c>
      <c r="M166" s="24" t="s">
        <v>44</v>
      </c>
      <c r="N166" s="24" t="s">
        <v>17</v>
      </c>
      <c r="O166" s="24" t="s">
        <v>232</v>
      </c>
    </row>
    <row r="167" spans="1:15" s="22" customFormat="1" ht="46.8" x14ac:dyDescent="0.3">
      <c r="A167" s="63" t="s">
        <v>401</v>
      </c>
      <c r="B167" s="24">
        <v>76111504</v>
      </c>
      <c r="C167" s="50" t="s">
        <v>402</v>
      </c>
      <c r="D167" s="28" t="s">
        <v>49</v>
      </c>
      <c r="E167" s="28" t="s">
        <v>132</v>
      </c>
      <c r="F167" s="59" t="s">
        <v>50</v>
      </c>
      <c r="G167" s="59" t="s">
        <v>82</v>
      </c>
      <c r="H167" s="59" t="s">
        <v>230</v>
      </c>
      <c r="I167" s="59" t="s">
        <v>202</v>
      </c>
      <c r="J167" s="24" t="s">
        <v>203</v>
      </c>
      <c r="K167" s="62">
        <v>33086429</v>
      </c>
      <c r="L167" s="62">
        <v>33086429</v>
      </c>
      <c r="M167" s="24" t="s">
        <v>44</v>
      </c>
      <c r="N167" s="24" t="s">
        <v>17</v>
      </c>
      <c r="O167" s="24" t="s">
        <v>232</v>
      </c>
    </row>
    <row r="168" spans="1:15" s="22" customFormat="1" ht="46.8" x14ac:dyDescent="0.3">
      <c r="A168" s="63" t="s">
        <v>403</v>
      </c>
      <c r="B168" s="24">
        <v>76111504</v>
      </c>
      <c r="C168" s="50" t="s">
        <v>404</v>
      </c>
      <c r="D168" s="28" t="s">
        <v>63</v>
      </c>
      <c r="E168" s="28" t="s">
        <v>48</v>
      </c>
      <c r="F168" s="59" t="s">
        <v>64</v>
      </c>
      <c r="G168" s="59" t="s">
        <v>82</v>
      </c>
      <c r="H168" s="59" t="s">
        <v>230</v>
      </c>
      <c r="I168" s="59" t="s">
        <v>202</v>
      </c>
      <c r="J168" s="24" t="s">
        <v>203</v>
      </c>
      <c r="K168" s="62">
        <v>29956134</v>
      </c>
      <c r="L168" s="62">
        <v>29956134</v>
      </c>
      <c r="M168" s="24" t="s">
        <v>44</v>
      </c>
      <c r="N168" s="24" t="s">
        <v>17</v>
      </c>
      <c r="O168" s="24" t="s">
        <v>232</v>
      </c>
    </row>
    <row r="169" spans="1:15" s="22" customFormat="1" ht="46.8" x14ac:dyDescent="0.3">
      <c r="A169" s="63" t="s">
        <v>405</v>
      </c>
      <c r="B169" s="59" t="s">
        <v>406</v>
      </c>
      <c r="C169" s="50" t="s">
        <v>407</v>
      </c>
      <c r="D169" s="28" t="s">
        <v>80</v>
      </c>
      <c r="E169" s="28" t="s">
        <v>81</v>
      </c>
      <c r="F169" s="59" t="s">
        <v>223</v>
      </c>
      <c r="G169" s="59" t="s">
        <v>329</v>
      </c>
      <c r="H169" s="59" t="s">
        <v>230</v>
      </c>
      <c r="I169" s="59" t="s">
        <v>202</v>
      </c>
      <c r="J169" s="24" t="s">
        <v>203</v>
      </c>
      <c r="K169" s="62">
        <v>21044000</v>
      </c>
      <c r="L169" s="62">
        <v>21044000</v>
      </c>
      <c r="M169" s="24" t="s">
        <v>44</v>
      </c>
      <c r="N169" s="24" t="s">
        <v>17</v>
      </c>
      <c r="O169" s="24" t="s">
        <v>232</v>
      </c>
    </row>
    <row r="170" spans="1:15" s="22" customFormat="1" ht="46.8" x14ac:dyDescent="0.3">
      <c r="A170" s="63" t="s">
        <v>408</v>
      </c>
      <c r="B170" s="24">
        <v>76111504</v>
      </c>
      <c r="C170" s="50" t="s">
        <v>409</v>
      </c>
      <c r="D170" s="28" t="s">
        <v>63</v>
      </c>
      <c r="E170" s="28" t="s">
        <v>48</v>
      </c>
      <c r="F170" s="59" t="s">
        <v>74</v>
      </c>
      <c r="G170" s="59" t="s">
        <v>82</v>
      </c>
      <c r="H170" s="59" t="s">
        <v>230</v>
      </c>
      <c r="I170" s="59" t="s">
        <v>202</v>
      </c>
      <c r="J170" s="24" t="s">
        <v>410</v>
      </c>
      <c r="K170" s="62">
        <v>29566820</v>
      </c>
      <c r="L170" s="62">
        <v>29566820</v>
      </c>
      <c r="M170" s="24" t="s">
        <v>44</v>
      </c>
      <c r="N170" s="24" t="s">
        <v>17</v>
      </c>
      <c r="O170" s="24" t="s">
        <v>232</v>
      </c>
    </row>
    <row r="171" spans="1:15" s="22" customFormat="1" ht="46.8" x14ac:dyDescent="0.3">
      <c r="A171" s="63" t="s">
        <v>411</v>
      </c>
      <c r="B171" s="59" t="s">
        <v>334</v>
      </c>
      <c r="C171" s="50" t="s">
        <v>412</v>
      </c>
      <c r="D171" s="28" t="s">
        <v>63</v>
      </c>
      <c r="E171" s="28" t="s">
        <v>48</v>
      </c>
      <c r="F171" s="59" t="s">
        <v>64</v>
      </c>
      <c r="G171" s="59" t="s">
        <v>82</v>
      </c>
      <c r="H171" s="59" t="s">
        <v>230</v>
      </c>
      <c r="I171" s="59" t="s">
        <v>202</v>
      </c>
      <c r="J171" s="24" t="s">
        <v>413</v>
      </c>
      <c r="K171" s="62">
        <v>30848979</v>
      </c>
      <c r="L171" s="62">
        <v>30848979</v>
      </c>
      <c r="M171" s="24" t="s">
        <v>44</v>
      </c>
      <c r="N171" s="24" t="s">
        <v>17</v>
      </c>
      <c r="O171" s="24" t="s">
        <v>232</v>
      </c>
    </row>
    <row r="172" spans="1:15" s="22" customFormat="1" ht="46.8" x14ac:dyDescent="0.3">
      <c r="A172" s="63" t="s">
        <v>414</v>
      </c>
      <c r="B172" s="59">
        <v>84111500</v>
      </c>
      <c r="C172" s="50" t="s">
        <v>415</v>
      </c>
      <c r="D172" s="28" t="s">
        <v>63</v>
      </c>
      <c r="E172" s="28" t="s">
        <v>49</v>
      </c>
      <c r="F172" s="59" t="s">
        <v>64</v>
      </c>
      <c r="G172" s="59" t="s">
        <v>82</v>
      </c>
      <c r="H172" s="59" t="s">
        <v>230</v>
      </c>
      <c r="I172" s="59" t="s">
        <v>202</v>
      </c>
      <c r="J172" s="24" t="s">
        <v>416</v>
      </c>
      <c r="K172" s="62">
        <v>21780540</v>
      </c>
      <c r="L172" s="62">
        <v>21780540</v>
      </c>
      <c r="M172" s="24" t="s">
        <v>44</v>
      </c>
      <c r="N172" s="24" t="s">
        <v>17</v>
      </c>
      <c r="O172" s="24" t="s">
        <v>232</v>
      </c>
    </row>
    <row r="173" spans="1:15" s="22" customFormat="1" ht="46.8" x14ac:dyDescent="0.3">
      <c r="A173" s="63" t="s">
        <v>417</v>
      </c>
      <c r="B173" s="24" t="s">
        <v>418</v>
      </c>
      <c r="C173" s="50" t="s">
        <v>419</v>
      </c>
      <c r="D173" s="28" t="s">
        <v>63</v>
      </c>
      <c r="E173" s="28" t="s">
        <v>49</v>
      </c>
      <c r="F173" s="59" t="s">
        <v>50</v>
      </c>
      <c r="G173" s="59" t="s">
        <v>82</v>
      </c>
      <c r="H173" s="59" t="s">
        <v>230</v>
      </c>
      <c r="I173" s="59" t="s">
        <v>202</v>
      </c>
      <c r="J173" s="24" t="s">
        <v>420</v>
      </c>
      <c r="K173" s="62">
        <v>15048354</v>
      </c>
      <c r="L173" s="62">
        <v>15048354</v>
      </c>
      <c r="M173" s="24" t="s">
        <v>44</v>
      </c>
      <c r="N173" s="24" t="s">
        <v>17</v>
      </c>
      <c r="O173" s="24" t="s">
        <v>232</v>
      </c>
    </row>
    <row r="174" spans="1:15" s="22" customFormat="1" ht="46.8" x14ac:dyDescent="0.3">
      <c r="A174" s="63" t="s">
        <v>421</v>
      </c>
      <c r="B174" s="24">
        <v>90141602</v>
      </c>
      <c r="C174" s="50" t="s">
        <v>422</v>
      </c>
      <c r="D174" s="60" t="s">
        <v>39</v>
      </c>
      <c r="E174" s="60" t="s">
        <v>39</v>
      </c>
      <c r="F174" s="59" t="s">
        <v>137</v>
      </c>
      <c r="G174" s="59" t="s">
        <v>41</v>
      </c>
      <c r="H174" s="59" t="s">
        <v>230</v>
      </c>
      <c r="I174" s="59" t="s">
        <v>202</v>
      </c>
      <c r="J174" s="24" t="s">
        <v>420</v>
      </c>
      <c r="K174" s="62">
        <v>15783000</v>
      </c>
      <c r="L174" s="62">
        <v>15783000</v>
      </c>
      <c r="M174" s="24" t="s">
        <v>44</v>
      </c>
      <c r="N174" s="24" t="s">
        <v>17</v>
      </c>
      <c r="O174" s="24" t="s">
        <v>232</v>
      </c>
    </row>
    <row r="175" spans="1:15" s="30" customFormat="1" ht="74.400000000000006" customHeight="1" x14ac:dyDescent="0.3">
      <c r="A175" s="63" t="s">
        <v>423</v>
      </c>
      <c r="B175" s="59">
        <v>80101500</v>
      </c>
      <c r="C175" s="50" t="s">
        <v>424</v>
      </c>
      <c r="D175" s="60" t="s">
        <v>39</v>
      </c>
      <c r="E175" s="60" t="s">
        <v>39</v>
      </c>
      <c r="F175" s="24" t="s">
        <v>54</v>
      </c>
      <c r="G175" s="59" t="s">
        <v>41</v>
      </c>
      <c r="H175" s="59" t="s">
        <v>230</v>
      </c>
      <c r="I175" s="59" t="s">
        <v>202</v>
      </c>
      <c r="J175" s="59" t="s">
        <v>43</v>
      </c>
      <c r="K175" s="62">
        <v>60000000</v>
      </c>
      <c r="L175" s="62">
        <v>60000000</v>
      </c>
      <c r="M175" s="24" t="s">
        <v>44</v>
      </c>
      <c r="N175" s="24" t="s">
        <v>17</v>
      </c>
      <c r="O175" s="24" t="s">
        <v>232</v>
      </c>
    </row>
    <row r="176" spans="1:15" s="30" customFormat="1" ht="74.400000000000006" customHeight="1" x14ac:dyDescent="0.3">
      <c r="A176" s="63" t="s">
        <v>425</v>
      </c>
      <c r="B176" s="59">
        <v>80101500</v>
      </c>
      <c r="C176" s="50" t="s">
        <v>426</v>
      </c>
      <c r="D176" s="60" t="s">
        <v>39</v>
      </c>
      <c r="E176" s="60" t="s">
        <v>39</v>
      </c>
      <c r="F176" s="24" t="s">
        <v>54</v>
      </c>
      <c r="G176" s="59" t="s">
        <v>41</v>
      </c>
      <c r="H176" s="59" t="s">
        <v>230</v>
      </c>
      <c r="I176" s="59" t="s">
        <v>202</v>
      </c>
      <c r="J176" s="59" t="s">
        <v>43</v>
      </c>
      <c r="K176" s="62">
        <v>30000000</v>
      </c>
      <c r="L176" s="62">
        <v>30000000</v>
      </c>
      <c r="M176" s="24" t="s">
        <v>44</v>
      </c>
      <c r="N176" s="24" t="s">
        <v>17</v>
      </c>
      <c r="O176" s="24" t="s">
        <v>232</v>
      </c>
    </row>
    <row r="177" spans="1:15" s="22" customFormat="1" ht="62.4" x14ac:dyDescent="0.3">
      <c r="A177" s="63" t="s">
        <v>427</v>
      </c>
      <c r="B177" s="59">
        <v>80141625</v>
      </c>
      <c r="C177" s="50" t="s">
        <v>428</v>
      </c>
      <c r="D177" s="28" t="s">
        <v>73</v>
      </c>
      <c r="E177" s="28" t="s">
        <v>81</v>
      </c>
      <c r="F177" s="59" t="s">
        <v>69</v>
      </c>
      <c r="G177" s="59" t="s">
        <v>65</v>
      </c>
      <c r="H177" s="59" t="s">
        <v>429</v>
      </c>
      <c r="I177" s="59" t="s">
        <v>202</v>
      </c>
      <c r="J177" s="24" t="s">
        <v>430</v>
      </c>
      <c r="K177" s="62">
        <f>ROUND((L177/8)*12,0)</f>
        <v>739757478</v>
      </c>
      <c r="L177" s="62">
        <v>493171652</v>
      </c>
      <c r="M177" s="24" t="s">
        <v>210</v>
      </c>
      <c r="N177" s="24" t="s">
        <v>211</v>
      </c>
      <c r="O177" s="24" t="s">
        <v>431</v>
      </c>
    </row>
    <row r="178" spans="1:15" s="22" customFormat="1" ht="46.8" x14ac:dyDescent="0.3">
      <c r="A178" s="63" t="s">
        <v>432</v>
      </c>
      <c r="B178" s="59">
        <v>80141902</v>
      </c>
      <c r="C178" s="50" t="s">
        <v>433</v>
      </c>
      <c r="D178" s="28" t="s">
        <v>48</v>
      </c>
      <c r="E178" s="28" t="s">
        <v>132</v>
      </c>
      <c r="F178" s="59" t="s">
        <v>64</v>
      </c>
      <c r="G178" s="59" t="s">
        <v>65</v>
      </c>
      <c r="H178" s="59" t="s">
        <v>429</v>
      </c>
      <c r="I178" s="59" t="s">
        <v>202</v>
      </c>
      <c r="J178" s="24" t="s">
        <v>420</v>
      </c>
      <c r="K178" s="62">
        <v>52030112</v>
      </c>
      <c r="L178" s="62">
        <v>52030112</v>
      </c>
      <c r="M178" s="24" t="s">
        <v>44</v>
      </c>
      <c r="N178" s="24" t="s">
        <v>17</v>
      </c>
      <c r="O178" s="24" t="s">
        <v>431</v>
      </c>
    </row>
    <row r="179" spans="1:15" s="22" customFormat="1" ht="46.8" x14ac:dyDescent="0.3">
      <c r="A179" s="63" t="s">
        <v>434</v>
      </c>
      <c r="B179" s="59">
        <v>80141902</v>
      </c>
      <c r="C179" s="50" t="s">
        <v>435</v>
      </c>
      <c r="D179" s="28" t="s">
        <v>49</v>
      </c>
      <c r="E179" s="28" t="s">
        <v>104</v>
      </c>
      <c r="F179" s="59" t="s">
        <v>69</v>
      </c>
      <c r="G179" s="59" t="s">
        <v>41</v>
      </c>
      <c r="H179" s="59" t="s">
        <v>429</v>
      </c>
      <c r="I179" s="59" t="s">
        <v>202</v>
      </c>
      <c r="J179" s="24" t="s">
        <v>420</v>
      </c>
      <c r="K179" s="62">
        <v>277881812</v>
      </c>
      <c r="L179" s="62">
        <v>69470453</v>
      </c>
      <c r="M179" s="24" t="s">
        <v>210</v>
      </c>
      <c r="N179" s="24" t="s">
        <v>211</v>
      </c>
      <c r="O179" s="24" t="s">
        <v>431</v>
      </c>
    </row>
    <row r="180" spans="1:15" s="22" customFormat="1" ht="46.8" x14ac:dyDescent="0.3">
      <c r="A180" s="63" t="s">
        <v>436</v>
      </c>
      <c r="B180" s="59">
        <v>93141506</v>
      </c>
      <c r="C180" s="50" t="s">
        <v>437</v>
      </c>
      <c r="D180" s="28" t="s">
        <v>132</v>
      </c>
      <c r="E180" s="28" t="s">
        <v>96</v>
      </c>
      <c r="F180" s="59" t="s">
        <v>74</v>
      </c>
      <c r="G180" s="59" t="s">
        <v>82</v>
      </c>
      <c r="H180" s="59" t="s">
        <v>429</v>
      </c>
      <c r="I180" s="59" t="s">
        <v>202</v>
      </c>
      <c r="J180" s="24" t="s">
        <v>420</v>
      </c>
      <c r="K180" s="62">
        <v>5261000</v>
      </c>
      <c r="L180" s="62">
        <v>5261000</v>
      </c>
      <c r="M180" s="24" t="s">
        <v>44</v>
      </c>
      <c r="N180" s="24" t="s">
        <v>17</v>
      </c>
      <c r="O180" s="24" t="s">
        <v>431</v>
      </c>
    </row>
    <row r="181" spans="1:15" s="22" customFormat="1" ht="46.8" x14ac:dyDescent="0.3">
      <c r="A181" s="63" t="s">
        <v>438</v>
      </c>
      <c r="B181" s="59">
        <v>80141902</v>
      </c>
      <c r="C181" s="50" t="s">
        <v>439</v>
      </c>
      <c r="D181" s="28" t="s">
        <v>48</v>
      </c>
      <c r="E181" s="28" t="s">
        <v>49</v>
      </c>
      <c r="F181" s="59" t="s">
        <v>137</v>
      </c>
      <c r="G181" s="59" t="s">
        <v>41</v>
      </c>
      <c r="H181" s="59" t="s">
        <v>429</v>
      </c>
      <c r="I181" s="59" t="s">
        <v>202</v>
      </c>
      <c r="J181" s="24" t="s">
        <v>420</v>
      </c>
      <c r="K181" s="62">
        <v>309571619</v>
      </c>
      <c r="L181" s="62">
        <v>309571619</v>
      </c>
      <c r="M181" s="24" t="s">
        <v>44</v>
      </c>
      <c r="N181" s="24" t="s">
        <v>17</v>
      </c>
      <c r="O181" s="24" t="s">
        <v>431</v>
      </c>
    </row>
    <row r="182" spans="1:15" s="22" customFormat="1" ht="46.8" x14ac:dyDescent="0.3">
      <c r="A182" s="63" t="s">
        <v>440</v>
      </c>
      <c r="B182" s="59">
        <v>77102000</v>
      </c>
      <c r="C182" s="50" t="s">
        <v>441</v>
      </c>
      <c r="D182" s="28" t="s">
        <v>49</v>
      </c>
      <c r="E182" s="28" t="s">
        <v>104</v>
      </c>
      <c r="F182" s="59" t="s">
        <v>69</v>
      </c>
      <c r="G182" s="59" t="s">
        <v>41</v>
      </c>
      <c r="H182" s="59" t="s">
        <v>429</v>
      </c>
      <c r="I182" s="59" t="s">
        <v>202</v>
      </c>
      <c r="J182" s="24" t="s">
        <v>420</v>
      </c>
      <c r="K182" s="62">
        <v>11525063</v>
      </c>
      <c r="L182" s="62">
        <v>11525063</v>
      </c>
      <c r="M182" s="24" t="s">
        <v>44</v>
      </c>
      <c r="N182" s="24" t="s">
        <v>17</v>
      </c>
      <c r="O182" s="24" t="s">
        <v>431</v>
      </c>
    </row>
    <row r="183" spans="1:15" s="22" customFormat="1" ht="46.8" x14ac:dyDescent="0.3">
      <c r="A183" s="63" t="s">
        <v>442</v>
      </c>
      <c r="B183" s="59">
        <v>80141624</v>
      </c>
      <c r="C183" s="50" t="s">
        <v>443</v>
      </c>
      <c r="D183" s="28" t="s">
        <v>48</v>
      </c>
      <c r="E183" s="28" t="s">
        <v>49</v>
      </c>
      <c r="F183" s="59" t="s">
        <v>50</v>
      </c>
      <c r="G183" s="59" t="s">
        <v>82</v>
      </c>
      <c r="H183" s="59" t="s">
        <v>429</v>
      </c>
      <c r="I183" s="59" t="s">
        <v>202</v>
      </c>
      <c r="J183" s="24" t="s">
        <v>420</v>
      </c>
      <c r="K183" s="62">
        <v>5261000</v>
      </c>
      <c r="L183" s="62">
        <v>5261000</v>
      </c>
      <c r="M183" s="24" t="s">
        <v>44</v>
      </c>
      <c r="N183" s="24" t="s">
        <v>17</v>
      </c>
      <c r="O183" s="24" t="s">
        <v>431</v>
      </c>
    </row>
    <row r="184" spans="1:15" s="22" customFormat="1" ht="46.8" x14ac:dyDescent="0.3">
      <c r="A184" s="63" t="s">
        <v>444</v>
      </c>
      <c r="B184" s="59" t="s">
        <v>445</v>
      </c>
      <c r="C184" s="50" t="s">
        <v>446</v>
      </c>
      <c r="D184" s="60" t="s">
        <v>39</v>
      </c>
      <c r="E184" s="60" t="s">
        <v>39</v>
      </c>
      <c r="F184" s="59" t="s">
        <v>69</v>
      </c>
      <c r="G184" s="59" t="s">
        <v>82</v>
      </c>
      <c r="H184" s="59" t="s">
        <v>429</v>
      </c>
      <c r="I184" s="59" t="s">
        <v>202</v>
      </c>
      <c r="J184" s="24" t="s">
        <v>447</v>
      </c>
      <c r="K184" s="62">
        <v>14713920</v>
      </c>
      <c r="L184" s="62">
        <v>14713920</v>
      </c>
      <c r="M184" s="24" t="s">
        <v>44</v>
      </c>
      <c r="N184" s="24" t="s">
        <v>17</v>
      </c>
      <c r="O184" s="24" t="s">
        <v>431</v>
      </c>
    </row>
    <row r="185" spans="1:15" s="22" customFormat="1" ht="46.8" x14ac:dyDescent="0.3">
      <c r="A185" s="63" t="s">
        <v>448</v>
      </c>
      <c r="B185" s="59">
        <v>80101500</v>
      </c>
      <c r="C185" s="50" t="s">
        <v>449</v>
      </c>
      <c r="D185" s="28" t="s">
        <v>63</v>
      </c>
      <c r="E185" s="28" t="s">
        <v>48</v>
      </c>
      <c r="F185" s="59" t="s">
        <v>50</v>
      </c>
      <c r="G185" s="59" t="s">
        <v>82</v>
      </c>
      <c r="H185" s="59" t="s">
        <v>429</v>
      </c>
      <c r="I185" s="59" t="s">
        <v>202</v>
      </c>
      <c r="J185" s="24" t="s">
        <v>450</v>
      </c>
      <c r="K185" s="62">
        <v>2718420</v>
      </c>
      <c r="L185" s="62">
        <v>2718420</v>
      </c>
      <c r="M185" s="24" t="s">
        <v>44</v>
      </c>
      <c r="N185" s="24" t="s">
        <v>17</v>
      </c>
      <c r="O185" s="24" t="s">
        <v>431</v>
      </c>
    </row>
    <row r="186" spans="1:15" s="22" customFormat="1" ht="46.8" x14ac:dyDescent="0.3">
      <c r="A186" s="63" t="s">
        <v>451</v>
      </c>
      <c r="B186" s="59">
        <v>42172000</v>
      </c>
      <c r="C186" s="50" t="s">
        <v>452</v>
      </c>
      <c r="D186" s="28" t="s">
        <v>104</v>
      </c>
      <c r="E186" s="28" t="s">
        <v>96</v>
      </c>
      <c r="F186" s="59" t="s">
        <v>74</v>
      </c>
      <c r="G186" s="59" t="s">
        <v>82</v>
      </c>
      <c r="H186" s="59" t="s">
        <v>429</v>
      </c>
      <c r="I186" s="59" t="s">
        <v>202</v>
      </c>
      <c r="J186" s="24" t="s">
        <v>450</v>
      </c>
      <c r="K186" s="62">
        <v>3105748</v>
      </c>
      <c r="L186" s="62">
        <v>3105748</v>
      </c>
      <c r="M186" s="24" t="s">
        <v>44</v>
      </c>
      <c r="N186" s="24" t="s">
        <v>17</v>
      </c>
      <c r="O186" s="24" t="s">
        <v>431</v>
      </c>
    </row>
    <row r="187" spans="1:15" s="22" customFormat="1" ht="46.8" x14ac:dyDescent="0.3">
      <c r="A187" s="63" t="s">
        <v>453</v>
      </c>
      <c r="B187" s="59">
        <v>92101902</v>
      </c>
      <c r="C187" s="50" t="s">
        <v>454</v>
      </c>
      <c r="D187" s="60" t="s">
        <v>39</v>
      </c>
      <c r="E187" s="28" t="s">
        <v>73</v>
      </c>
      <c r="F187" s="59" t="s">
        <v>455</v>
      </c>
      <c r="G187" s="59" t="s">
        <v>82</v>
      </c>
      <c r="H187" s="59" t="s">
        <v>429</v>
      </c>
      <c r="I187" s="59" t="s">
        <v>202</v>
      </c>
      <c r="J187" s="24" t="s">
        <v>450</v>
      </c>
      <c r="K187" s="62">
        <v>35018100</v>
      </c>
      <c r="L187" s="62">
        <v>35018100</v>
      </c>
      <c r="M187" s="24" t="s">
        <v>44</v>
      </c>
      <c r="N187" s="24" t="s">
        <v>17</v>
      </c>
      <c r="O187" s="24" t="s">
        <v>431</v>
      </c>
    </row>
    <row r="188" spans="1:15" s="22" customFormat="1" ht="46.8" x14ac:dyDescent="0.3">
      <c r="A188" s="63" t="s">
        <v>456</v>
      </c>
      <c r="B188" s="59">
        <v>93141510</v>
      </c>
      <c r="C188" s="50" t="s">
        <v>457</v>
      </c>
      <c r="D188" s="28" t="s">
        <v>73</v>
      </c>
      <c r="E188" s="28" t="s">
        <v>62</v>
      </c>
      <c r="F188" s="59" t="s">
        <v>88</v>
      </c>
      <c r="G188" s="59" t="s">
        <v>65</v>
      </c>
      <c r="H188" s="59" t="s">
        <v>429</v>
      </c>
      <c r="I188" s="59" t="s">
        <v>202</v>
      </c>
      <c r="J188" s="24" t="s">
        <v>450</v>
      </c>
      <c r="K188" s="62">
        <v>210439992</v>
      </c>
      <c r="L188" s="62">
        <v>210439992</v>
      </c>
      <c r="M188" s="24" t="s">
        <v>44</v>
      </c>
      <c r="N188" s="24" t="s">
        <v>17</v>
      </c>
      <c r="O188" s="24" t="s">
        <v>431</v>
      </c>
    </row>
    <row r="189" spans="1:15" s="22" customFormat="1" ht="46.8" x14ac:dyDescent="0.3">
      <c r="A189" s="63" t="s">
        <v>458</v>
      </c>
      <c r="B189" s="59">
        <v>80111504</v>
      </c>
      <c r="C189" s="50" t="s">
        <v>459</v>
      </c>
      <c r="D189" s="28" t="s">
        <v>73</v>
      </c>
      <c r="E189" s="28" t="s">
        <v>62</v>
      </c>
      <c r="F189" s="59" t="s">
        <v>88</v>
      </c>
      <c r="G189" s="59" t="s">
        <v>65</v>
      </c>
      <c r="H189" s="59" t="s">
        <v>429</v>
      </c>
      <c r="I189" s="59" t="s">
        <v>202</v>
      </c>
      <c r="J189" s="24" t="s">
        <v>460</v>
      </c>
      <c r="K189" s="62">
        <v>261090907</v>
      </c>
      <c r="L189" s="62">
        <v>261090907</v>
      </c>
      <c r="M189" s="24" t="s">
        <v>44</v>
      </c>
      <c r="N189" s="24" t="s">
        <v>17</v>
      </c>
      <c r="O189" s="24" t="s">
        <v>431</v>
      </c>
    </row>
    <row r="190" spans="1:15" s="22" customFormat="1" ht="46.8" x14ac:dyDescent="0.3">
      <c r="A190" s="63" t="s">
        <v>461</v>
      </c>
      <c r="B190" s="59" t="s">
        <v>462</v>
      </c>
      <c r="C190" s="50" t="s">
        <v>463</v>
      </c>
      <c r="D190" s="28" t="s">
        <v>63</v>
      </c>
      <c r="E190" s="28" t="s">
        <v>49</v>
      </c>
      <c r="F190" s="59" t="s">
        <v>69</v>
      </c>
      <c r="G190" s="59" t="s">
        <v>41</v>
      </c>
      <c r="H190" s="59" t="s">
        <v>429</v>
      </c>
      <c r="I190" s="59" t="s">
        <v>202</v>
      </c>
      <c r="J190" s="24" t="s">
        <v>460</v>
      </c>
      <c r="K190" s="62">
        <f>ROUND((L190/5)*12,0)</f>
        <v>249889622</v>
      </c>
      <c r="L190" s="62">
        <v>104120676</v>
      </c>
      <c r="M190" s="24" t="s">
        <v>210</v>
      </c>
      <c r="N190" s="24" t="s">
        <v>211</v>
      </c>
      <c r="O190" s="24" t="s">
        <v>431</v>
      </c>
    </row>
    <row r="191" spans="1:15" s="22" customFormat="1" ht="46.8" x14ac:dyDescent="0.3">
      <c r="A191" s="63" t="s">
        <v>464</v>
      </c>
      <c r="B191" s="59">
        <v>86132001</v>
      </c>
      <c r="C191" s="50" t="s">
        <v>465</v>
      </c>
      <c r="D191" s="28" t="s">
        <v>73</v>
      </c>
      <c r="E191" s="28" t="s">
        <v>62</v>
      </c>
      <c r="F191" s="59" t="s">
        <v>137</v>
      </c>
      <c r="G191" s="59" t="s">
        <v>65</v>
      </c>
      <c r="H191" s="59" t="s">
        <v>429</v>
      </c>
      <c r="I191" s="59" t="s">
        <v>202</v>
      </c>
      <c r="J191" s="24" t="s">
        <v>460</v>
      </c>
      <c r="K191" s="62">
        <v>88216446</v>
      </c>
      <c r="L191" s="62">
        <v>88216446</v>
      </c>
      <c r="M191" s="24" t="s">
        <v>44</v>
      </c>
      <c r="N191" s="24" t="s">
        <v>17</v>
      </c>
      <c r="O191" s="24" t="s">
        <v>431</v>
      </c>
    </row>
    <row r="192" spans="1:15" s="22" customFormat="1" ht="46.8" x14ac:dyDescent="0.3">
      <c r="A192" s="63" t="s">
        <v>466</v>
      </c>
      <c r="B192" s="59">
        <v>80111703</v>
      </c>
      <c r="C192" s="50" t="s">
        <v>467</v>
      </c>
      <c r="D192" s="28" t="s">
        <v>62</v>
      </c>
      <c r="E192" s="28" t="s">
        <v>81</v>
      </c>
      <c r="F192" s="59" t="s">
        <v>69</v>
      </c>
      <c r="G192" s="59" t="s">
        <v>82</v>
      </c>
      <c r="H192" s="59" t="s">
        <v>429</v>
      </c>
      <c r="I192" s="59" t="s">
        <v>202</v>
      </c>
      <c r="J192" s="24" t="s">
        <v>468</v>
      </c>
      <c r="K192" s="62">
        <v>27871655</v>
      </c>
      <c r="L192" s="62">
        <v>27871655</v>
      </c>
      <c r="M192" s="24" t="s">
        <v>44</v>
      </c>
      <c r="N192" s="24" t="s">
        <v>17</v>
      </c>
      <c r="O192" s="24" t="s">
        <v>431</v>
      </c>
    </row>
    <row r="193" spans="1:15" s="22" customFormat="1" ht="46.8" x14ac:dyDescent="0.3">
      <c r="A193" s="63" t="s">
        <v>469</v>
      </c>
      <c r="B193" s="59">
        <v>81112104</v>
      </c>
      <c r="C193" s="50" t="s">
        <v>470</v>
      </c>
      <c r="D193" s="28" t="s">
        <v>104</v>
      </c>
      <c r="E193" s="28" t="s">
        <v>97</v>
      </c>
      <c r="F193" s="59" t="s">
        <v>69</v>
      </c>
      <c r="G193" s="59" t="s">
        <v>41</v>
      </c>
      <c r="H193" s="59" t="s">
        <v>429</v>
      </c>
      <c r="I193" s="59" t="s">
        <v>202</v>
      </c>
      <c r="J193" s="24" t="s">
        <v>468</v>
      </c>
      <c r="K193" s="62">
        <v>29813824</v>
      </c>
      <c r="L193" s="62">
        <v>29813824</v>
      </c>
      <c r="M193" s="24" t="s">
        <v>44</v>
      </c>
      <c r="N193" s="24" t="s">
        <v>17</v>
      </c>
      <c r="O193" s="24" t="s">
        <v>431</v>
      </c>
    </row>
    <row r="194" spans="1:15" s="22" customFormat="1" ht="46.8" x14ac:dyDescent="0.3">
      <c r="A194" s="63" t="s">
        <v>471</v>
      </c>
      <c r="B194" s="59">
        <v>80111703</v>
      </c>
      <c r="C194" s="50" t="s">
        <v>472</v>
      </c>
      <c r="D194" s="28" t="s">
        <v>62</v>
      </c>
      <c r="E194" s="28" t="s">
        <v>80</v>
      </c>
      <c r="F194" s="59" t="s">
        <v>455</v>
      </c>
      <c r="G194" s="59" t="s">
        <v>65</v>
      </c>
      <c r="H194" s="59" t="s">
        <v>429</v>
      </c>
      <c r="I194" s="59" t="s">
        <v>202</v>
      </c>
      <c r="J194" s="24" t="s">
        <v>468</v>
      </c>
      <c r="K194" s="62">
        <v>98188704</v>
      </c>
      <c r="L194" s="62">
        <v>98188704</v>
      </c>
      <c r="M194" s="24" t="s">
        <v>44</v>
      </c>
      <c r="N194" s="24" t="s">
        <v>17</v>
      </c>
      <c r="O194" s="24" t="s">
        <v>431</v>
      </c>
    </row>
    <row r="195" spans="1:15" s="22" customFormat="1" ht="46.8" x14ac:dyDescent="0.3">
      <c r="A195" s="63" t="s">
        <v>473</v>
      </c>
      <c r="B195" s="59" t="s">
        <v>474</v>
      </c>
      <c r="C195" s="50" t="s">
        <v>475</v>
      </c>
      <c r="D195" s="28" t="s">
        <v>80</v>
      </c>
      <c r="E195" s="28" t="s">
        <v>63</v>
      </c>
      <c r="F195" s="24" t="s">
        <v>54</v>
      </c>
      <c r="G195" s="59" t="s">
        <v>65</v>
      </c>
      <c r="H195" s="59" t="s">
        <v>429</v>
      </c>
      <c r="I195" s="59" t="s">
        <v>202</v>
      </c>
      <c r="J195" s="24" t="s">
        <v>476</v>
      </c>
      <c r="K195" s="62">
        <v>105000001</v>
      </c>
      <c r="L195" s="62">
        <v>105000001</v>
      </c>
      <c r="M195" s="24" t="s">
        <v>44</v>
      </c>
      <c r="N195" s="24" t="s">
        <v>17</v>
      </c>
      <c r="O195" s="24" t="s">
        <v>431</v>
      </c>
    </row>
    <row r="196" spans="1:15" s="22" customFormat="1" ht="46.8" x14ac:dyDescent="0.3">
      <c r="A196" s="63" t="s">
        <v>477</v>
      </c>
      <c r="B196" s="59">
        <v>55121806</v>
      </c>
      <c r="C196" s="50" t="s">
        <v>478</v>
      </c>
      <c r="D196" s="28" t="s">
        <v>48</v>
      </c>
      <c r="E196" s="28" t="s">
        <v>49</v>
      </c>
      <c r="F196" s="59" t="s">
        <v>50</v>
      </c>
      <c r="G196" s="59" t="s">
        <v>82</v>
      </c>
      <c r="H196" s="59" t="s">
        <v>429</v>
      </c>
      <c r="I196" s="59" t="s">
        <v>202</v>
      </c>
      <c r="J196" s="24" t="s">
        <v>479</v>
      </c>
      <c r="K196" s="62">
        <v>3000000</v>
      </c>
      <c r="L196" s="62">
        <v>3000000</v>
      </c>
      <c r="M196" s="24" t="s">
        <v>44</v>
      </c>
      <c r="N196" s="24" t="s">
        <v>17</v>
      </c>
      <c r="O196" s="24" t="s">
        <v>431</v>
      </c>
    </row>
    <row r="197" spans="1:15" s="22" customFormat="1" ht="46.8" x14ac:dyDescent="0.3">
      <c r="A197" s="63" t="s">
        <v>480</v>
      </c>
      <c r="B197" s="59">
        <v>80111600</v>
      </c>
      <c r="C197" s="50" t="s">
        <v>481</v>
      </c>
      <c r="D197" s="60" t="s">
        <v>39</v>
      </c>
      <c r="E197" s="28" t="s">
        <v>80</v>
      </c>
      <c r="F197" s="59" t="s">
        <v>69</v>
      </c>
      <c r="G197" s="59" t="s">
        <v>75</v>
      </c>
      <c r="H197" s="59" t="s">
        <v>429</v>
      </c>
      <c r="I197" s="59" t="s">
        <v>202</v>
      </c>
      <c r="J197" s="24" t="s">
        <v>482</v>
      </c>
      <c r="K197" s="62">
        <v>76077002662</v>
      </c>
      <c r="L197" s="62">
        <f>61867242103-2694333841</f>
        <v>59172908262</v>
      </c>
      <c r="M197" s="24" t="s">
        <v>210</v>
      </c>
      <c r="N197" s="24" t="s">
        <v>211</v>
      </c>
      <c r="O197" s="24" t="s">
        <v>431</v>
      </c>
    </row>
    <row r="198" spans="1:15" s="22" customFormat="1" ht="46.8" x14ac:dyDescent="0.3">
      <c r="A198" s="63" t="s">
        <v>483</v>
      </c>
      <c r="B198" s="59">
        <v>80101511</v>
      </c>
      <c r="C198" s="50" t="s">
        <v>484</v>
      </c>
      <c r="D198" s="28" t="s">
        <v>73</v>
      </c>
      <c r="E198" s="28" t="s">
        <v>80</v>
      </c>
      <c r="F198" s="59" t="s">
        <v>69</v>
      </c>
      <c r="G198" s="59" t="s">
        <v>65</v>
      </c>
      <c r="H198" s="59" t="s">
        <v>429</v>
      </c>
      <c r="I198" s="59" t="s">
        <v>202</v>
      </c>
      <c r="J198" s="59" t="s">
        <v>43</v>
      </c>
      <c r="K198" s="62">
        <f>ROUND((L198/9)*12,0)</f>
        <v>123316001</v>
      </c>
      <c r="L198" s="62">
        <v>92487001</v>
      </c>
      <c r="M198" s="24" t="s">
        <v>210</v>
      </c>
      <c r="N198" s="24" t="s">
        <v>211</v>
      </c>
      <c r="O198" s="24" t="s">
        <v>431</v>
      </c>
    </row>
    <row r="199" spans="1:15" s="22" customFormat="1" ht="46.8" x14ac:dyDescent="0.3">
      <c r="A199" s="63" t="s">
        <v>485</v>
      </c>
      <c r="B199" s="59" t="s">
        <v>486</v>
      </c>
      <c r="C199" s="50" t="s">
        <v>487</v>
      </c>
      <c r="D199" s="28" t="s">
        <v>104</v>
      </c>
      <c r="E199" s="28" t="s">
        <v>237</v>
      </c>
      <c r="F199" s="59" t="s">
        <v>69</v>
      </c>
      <c r="G199" s="59" t="s">
        <v>82</v>
      </c>
      <c r="H199" s="59" t="s">
        <v>429</v>
      </c>
      <c r="I199" s="59" t="s">
        <v>202</v>
      </c>
      <c r="J199" s="59" t="s">
        <v>43</v>
      </c>
      <c r="K199" s="62">
        <f>23205000*1.1</f>
        <v>25525500.000000004</v>
      </c>
      <c r="L199" s="62">
        <v>0</v>
      </c>
      <c r="M199" s="24" t="s">
        <v>210</v>
      </c>
      <c r="N199" s="24" t="s">
        <v>211</v>
      </c>
      <c r="O199" s="24" t="s">
        <v>431</v>
      </c>
    </row>
    <row r="200" spans="1:15" s="22" customFormat="1" ht="46.8" x14ac:dyDescent="0.3">
      <c r="A200" s="63" t="s">
        <v>488</v>
      </c>
      <c r="B200" s="59">
        <v>80101511</v>
      </c>
      <c r="C200" s="50" t="s">
        <v>489</v>
      </c>
      <c r="D200" s="28" t="s">
        <v>49</v>
      </c>
      <c r="E200" s="28" t="s">
        <v>104</v>
      </c>
      <c r="F200" s="59" t="s">
        <v>50</v>
      </c>
      <c r="G200" s="59" t="s">
        <v>82</v>
      </c>
      <c r="H200" s="59" t="s">
        <v>429</v>
      </c>
      <c r="I200" s="59" t="s">
        <v>202</v>
      </c>
      <c r="J200" s="59" t="s">
        <v>43</v>
      </c>
      <c r="K200" s="62">
        <v>6745561</v>
      </c>
      <c r="L200" s="62">
        <v>6745561</v>
      </c>
      <c r="M200" s="24" t="s">
        <v>44</v>
      </c>
      <c r="N200" s="24" t="s">
        <v>17</v>
      </c>
      <c r="O200" s="24" t="s">
        <v>431</v>
      </c>
    </row>
    <row r="201" spans="1:15" s="22" customFormat="1" ht="46.8" x14ac:dyDescent="0.3">
      <c r="A201" s="63" t="s">
        <v>490</v>
      </c>
      <c r="B201" s="59">
        <v>80111503</v>
      </c>
      <c r="C201" s="50" t="s">
        <v>491</v>
      </c>
      <c r="D201" s="28" t="s">
        <v>63</v>
      </c>
      <c r="E201" s="28" t="s">
        <v>49</v>
      </c>
      <c r="F201" s="59" t="s">
        <v>64</v>
      </c>
      <c r="G201" s="59" t="s">
        <v>41</v>
      </c>
      <c r="H201" s="59" t="s">
        <v>429</v>
      </c>
      <c r="I201" s="59" t="s">
        <v>202</v>
      </c>
      <c r="J201" s="59" t="s">
        <v>43</v>
      </c>
      <c r="K201" s="62">
        <v>58344877</v>
      </c>
      <c r="L201" s="62">
        <v>58344877</v>
      </c>
      <c r="M201" s="24" t="s">
        <v>44</v>
      </c>
      <c r="N201" s="24" t="s">
        <v>17</v>
      </c>
      <c r="O201" s="24" t="s">
        <v>431</v>
      </c>
    </row>
    <row r="202" spans="1:15" s="22" customFormat="1" ht="46.8" x14ac:dyDescent="0.3">
      <c r="A202" s="63" t="s">
        <v>492</v>
      </c>
      <c r="B202" s="59">
        <v>93141510</v>
      </c>
      <c r="C202" s="50" t="s">
        <v>493</v>
      </c>
      <c r="D202" s="60" t="s">
        <v>39</v>
      </c>
      <c r="E202" s="28" t="s">
        <v>62</v>
      </c>
      <c r="F202" s="59" t="s">
        <v>88</v>
      </c>
      <c r="G202" s="59" t="s">
        <v>65</v>
      </c>
      <c r="H202" s="59" t="s">
        <v>429</v>
      </c>
      <c r="I202" s="59" t="s">
        <v>202</v>
      </c>
      <c r="J202" s="59" t="s">
        <v>43</v>
      </c>
      <c r="K202" s="62">
        <v>100000000</v>
      </c>
      <c r="L202" s="62">
        <v>100000000</v>
      </c>
      <c r="M202" s="24" t="s">
        <v>44</v>
      </c>
      <c r="N202" s="24" t="s">
        <v>17</v>
      </c>
      <c r="O202" s="24" t="s">
        <v>431</v>
      </c>
    </row>
    <row r="203" spans="1:15" s="22" customFormat="1" ht="46.8" x14ac:dyDescent="0.3">
      <c r="A203" s="63" t="s">
        <v>494</v>
      </c>
      <c r="B203" s="59" t="s">
        <v>495</v>
      </c>
      <c r="C203" s="50" t="s">
        <v>496</v>
      </c>
      <c r="D203" s="60" t="s">
        <v>39</v>
      </c>
      <c r="E203" s="60" t="s">
        <v>39</v>
      </c>
      <c r="F203" s="59" t="s">
        <v>69</v>
      </c>
      <c r="G203" s="59" t="s">
        <v>41</v>
      </c>
      <c r="H203" s="59" t="s">
        <v>429</v>
      </c>
      <c r="I203" s="59" t="s">
        <v>202</v>
      </c>
      <c r="J203" s="59" t="s">
        <v>43</v>
      </c>
      <c r="K203" s="62">
        <f>ROUND((L203/11)*12,0)</f>
        <v>1021305877</v>
      </c>
      <c r="L203" s="62">
        <v>936197054</v>
      </c>
      <c r="M203" s="24" t="s">
        <v>210</v>
      </c>
      <c r="N203" s="24" t="s">
        <v>211</v>
      </c>
      <c r="O203" s="24" t="s">
        <v>431</v>
      </c>
    </row>
    <row r="204" spans="1:15" s="22" customFormat="1" ht="46.8" x14ac:dyDescent="0.3">
      <c r="A204" s="63" t="s">
        <v>497</v>
      </c>
      <c r="B204" s="59">
        <v>80111500</v>
      </c>
      <c r="C204" s="50" t="s">
        <v>498</v>
      </c>
      <c r="D204" s="28" t="s">
        <v>48</v>
      </c>
      <c r="E204" s="28" t="s">
        <v>132</v>
      </c>
      <c r="F204" s="59" t="s">
        <v>40</v>
      </c>
      <c r="G204" s="59" t="s">
        <v>82</v>
      </c>
      <c r="H204" s="59" t="s">
        <v>429</v>
      </c>
      <c r="I204" s="59" t="s">
        <v>202</v>
      </c>
      <c r="J204" s="59" t="s">
        <v>499</v>
      </c>
      <c r="K204" s="62">
        <v>31566000</v>
      </c>
      <c r="L204" s="62">
        <v>31566000</v>
      </c>
      <c r="M204" s="24" t="s">
        <v>44</v>
      </c>
      <c r="N204" s="24" t="s">
        <v>17</v>
      </c>
      <c r="O204" s="24" t="s">
        <v>431</v>
      </c>
    </row>
    <row r="205" spans="1:15" s="22" customFormat="1" ht="46.8" x14ac:dyDescent="0.3">
      <c r="A205" s="63" t="s">
        <v>500</v>
      </c>
      <c r="B205" s="59">
        <v>80101500</v>
      </c>
      <c r="C205" s="50" t="s">
        <v>501</v>
      </c>
      <c r="D205" s="60" t="s">
        <v>39</v>
      </c>
      <c r="E205" s="60" t="s">
        <v>39</v>
      </c>
      <c r="F205" s="59" t="s">
        <v>69</v>
      </c>
      <c r="G205" s="59" t="s">
        <v>41</v>
      </c>
      <c r="H205" s="59" t="s">
        <v>429</v>
      </c>
      <c r="I205" s="59" t="s">
        <v>202</v>
      </c>
      <c r="J205" s="59" t="s">
        <v>43</v>
      </c>
      <c r="K205" s="62">
        <f>4800000*12</f>
        <v>57600000</v>
      </c>
      <c r="L205" s="62">
        <f>4800000*12</f>
        <v>57600000</v>
      </c>
      <c r="M205" s="24" t="s">
        <v>44</v>
      </c>
      <c r="N205" s="24" t="s">
        <v>17</v>
      </c>
      <c r="O205" s="24" t="s">
        <v>431</v>
      </c>
    </row>
    <row r="206" spans="1:15" s="30" customFormat="1" ht="78" x14ac:dyDescent="0.3">
      <c r="A206" s="63" t="s">
        <v>502</v>
      </c>
      <c r="B206" s="59">
        <v>80101500</v>
      </c>
      <c r="C206" s="50" t="s">
        <v>222</v>
      </c>
      <c r="D206" s="60" t="s">
        <v>39</v>
      </c>
      <c r="E206" s="60" t="s">
        <v>39</v>
      </c>
      <c r="F206" s="59" t="s">
        <v>223</v>
      </c>
      <c r="G206" s="59" t="s">
        <v>41</v>
      </c>
      <c r="H206" s="59" t="s">
        <v>224</v>
      </c>
      <c r="I206" s="59" t="s">
        <v>202</v>
      </c>
      <c r="J206" s="65" t="s">
        <v>503</v>
      </c>
      <c r="K206" s="62">
        <v>64000000</v>
      </c>
      <c r="L206" s="62">
        <v>64000000</v>
      </c>
      <c r="M206" s="24" t="s">
        <v>44</v>
      </c>
      <c r="N206" s="24" t="s">
        <v>17</v>
      </c>
      <c r="O206" s="66" t="s">
        <v>225</v>
      </c>
    </row>
    <row r="207" spans="1:15" s="22" customFormat="1" ht="31.2" x14ac:dyDescent="0.3">
      <c r="A207" s="63" t="s">
        <v>504</v>
      </c>
      <c r="B207" s="59">
        <v>81112003</v>
      </c>
      <c r="C207" s="50" t="s">
        <v>505</v>
      </c>
      <c r="D207" s="27" t="s">
        <v>49</v>
      </c>
      <c r="E207" s="23" t="s">
        <v>97</v>
      </c>
      <c r="F207" s="59" t="s">
        <v>208</v>
      </c>
      <c r="G207" s="59" t="s">
        <v>41</v>
      </c>
      <c r="H207" s="59" t="s">
        <v>506</v>
      </c>
      <c r="I207" s="59" t="s">
        <v>507</v>
      </c>
      <c r="J207" s="59" t="s">
        <v>100</v>
      </c>
      <c r="K207" s="62">
        <v>40000000</v>
      </c>
      <c r="L207" s="62">
        <v>946980</v>
      </c>
      <c r="M207" s="24" t="s">
        <v>210</v>
      </c>
      <c r="N207" s="24" t="s">
        <v>211</v>
      </c>
      <c r="O207" s="24" t="s">
        <v>508</v>
      </c>
    </row>
    <row r="208" spans="1:15" s="22" customFormat="1" ht="31.2" x14ac:dyDescent="0.3">
      <c r="A208" s="63" t="s">
        <v>509</v>
      </c>
      <c r="B208" s="59">
        <v>84121802</v>
      </c>
      <c r="C208" s="50" t="s">
        <v>510</v>
      </c>
      <c r="D208" s="27" t="s">
        <v>132</v>
      </c>
      <c r="E208" s="23" t="s">
        <v>237</v>
      </c>
      <c r="F208" s="59" t="s">
        <v>208</v>
      </c>
      <c r="G208" s="59" t="s">
        <v>41</v>
      </c>
      <c r="H208" s="59" t="s">
        <v>506</v>
      </c>
      <c r="I208" s="59" t="s">
        <v>507</v>
      </c>
      <c r="J208" s="59" t="s">
        <v>100</v>
      </c>
      <c r="K208" s="62">
        <v>25000000</v>
      </c>
      <c r="L208" s="62">
        <v>0</v>
      </c>
      <c r="M208" s="24" t="s">
        <v>210</v>
      </c>
      <c r="N208" s="24" t="s">
        <v>211</v>
      </c>
      <c r="O208" s="24" t="s">
        <v>508</v>
      </c>
    </row>
    <row r="209" spans="1:15" s="22" customFormat="1" ht="31.2" x14ac:dyDescent="0.3">
      <c r="A209" s="63" t="s">
        <v>511</v>
      </c>
      <c r="B209" s="59">
        <v>84121806</v>
      </c>
      <c r="C209" s="50" t="s">
        <v>512</v>
      </c>
      <c r="D209" s="27" t="s">
        <v>132</v>
      </c>
      <c r="E209" s="23" t="s">
        <v>237</v>
      </c>
      <c r="F209" s="24" t="s">
        <v>214</v>
      </c>
      <c r="G209" s="59" t="s">
        <v>41</v>
      </c>
      <c r="H209" s="59" t="s">
        <v>506</v>
      </c>
      <c r="I209" s="59" t="s">
        <v>507</v>
      </c>
      <c r="J209" s="59" t="s">
        <v>100</v>
      </c>
      <c r="K209" s="62">
        <v>1020000000</v>
      </c>
      <c r="L209" s="62">
        <v>0</v>
      </c>
      <c r="M209" s="24" t="s">
        <v>210</v>
      </c>
      <c r="N209" s="24" t="s">
        <v>211</v>
      </c>
      <c r="O209" s="24" t="s">
        <v>508</v>
      </c>
    </row>
    <row r="210" spans="1:15" s="22" customFormat="1" ht="31.2" x14ac:dyDescent="0.3">
      <c r="A210" s="63" t="s">
        <v>513</v>
      </c>
      <c r="B210" s="59">
        <v>80101500</v>
      </c>
      <c r="C210" s="50" t="s">
        <v>514</v>
      </c>
      <c r="D210" s="27" t="s">
        <v>97</v>
      </c>
      <c r="E210" s="23" t="s">
        <v>237</v>
      </c>
      <c r="F210" s="24" t="s">
        <v>69</v>
      </c>
      <c r="G210" s="59" t="s">
        <v>41</v>
      </c>
      <c r="H210" s="59" t="s">
        <v>515</v>
      </c>
      <c r="I210" s="59" t="s">
        <v>507</v>
      </c>
      <c r="J210" s="59" t="s">
        <v>43</v>
      </c>
      <c r="K210" s="62">
        <v>159280000</v>
      </c>
      <c r="L210" s="62">
        <v>0</v>
      </c>
      <c r="M210" s="24" t="s">
        <v>210</v>
      </c>
      <c r="N210" s="24" t="s">
        <v>211</v>
      </c>
      <c r="O210" s="24" t="s">
        <v>516</v>
      </c>
    </row>
    <row r="211" spans="1:15" s="22" customFormat="1" ht="31.2" x14ac:dyDescent="0.3">
      <c r="A211" s="63" t="s">
        <v>517</v>
      </c>
      <c r="B211" s="59" t="s">
        <v>94</v>
      </c>
      <c r="C211" s="50" t="s">
        <v>518</v>
      </c>
      <c r="D211" s="27" t="s">
        <v>97</v>
      </c>
      <c r="E211" s="23" t="s">
        <v>237</v>
      </c>
      <c r="F211" s="24" t="s">
        <v>69</v>
      </c>
      <c r="G211" s="59" t="s">
        <v>41</v>
      </c>
      <c r="H211" s="59" t="s">
        <v>515</v>
      </c>
      <c r="I211" s="59" t="s">
        <v>507</v>
      </c>
      <c r="J211" s="59" t="s">
        <v>43</v>
      </c>
      <c r="K211" s="62">
        <v>161975000</v>
      </c>
      <c r="L211" s="62">
        <v>0</v>
      </c>
      <c r="M211" s="24" t="s">
        <v>210</v>
      </c>
      <c r="N211" s="24" t="s">
        <v>211</v>
      </c>
      <c r="O211" s="24" t="s">
        <v>516</v>
      </c>
    </row>
    <row r="212" spans="1:15" s="22" customFormat="1" ht="31.2" x14ac:dyDescent="0.3">
      <c r="A212" s="63" t="s">
        <v>519</v>
      </c>
      <c r="B212" s="59">
        <v>80101500</v>
      </c>
      <c r="C212" s="50" t="s">
        <v>520</v>
      </c>
      <c r="D212" s="27" t="s">
        <v>49</v>
      </c>
      <c r="E212" s="23" t="s">
        <v>132</v>
      </c>
      <c r="F212" s="24" t="s">
        <v>214</v>
      </c>
      <c r="G212" s="59" t="s">
        <v>41</v>
      </c>
      <c r="H212" s="59" t="s">
        <v>515</v>
      </c>
      <c r="I212" s="59" t="s">
        <v>507</v>
      </c>
      <c r="J212" s="59" t="s">
        <v>521</v>
      </c>
      <c r="K212" s="62">
        <f>+L212*3</f>
        <v>1391458899</v>
      </c>
      <c r="L212" s="62">
        <v>463819633</v>
      </c>
      <c r="M212" s="24" t="s">
        <v>210</v>
      </c>
      <c r="N212" s="24" t="s">
        <v>211</v>
      </c>
      <c r="O212" s="24" t="s">
        <v>516</v>
      </c>
    </row>
    <row r="213" spans="1:15" s="30" customFormat="1" ht="62.4" x14ac:dyDescent="0.3">
      <c r="A213" s="63" t="s">
        <v>522</v>
      </c>
      <c r="B213" s="59" t="s">
        <v>495</v>
      </c>
      <c r="C213" s="50" t="s">
        <v>523</v>
      </c>
      <c r="D213" s="27" t="s">
        <v>39</v>
      </c>
      <c r="E213" s="23" t="s">
        <v>39</v>
      </c>
      <c r="F213" s="24" t="s">
        <v>208</v>
      </c>
      <c r="G213" s="59" t="s">
        <v>41</v>
      </c>
      <c r="H213" s="59" t="s">
        <v>507</v>
      </c>
      <c r="I213" s="59" t="s">
        <v>507</v>
      </c>
      <c r="J213" s="59" t="s">
        <v>524</v>
      </c>
      <c r="K213" s="62">
        <v>290503000</v>
      </c>
      <c r="L213" s="62">
        <v>290503000</v>
      </c>
      <c r="M213" s="24" t="s">
        <v>210</v>
      </c>
      <c r="N213" s="24" t="s">
        <v>211</v>
      </c>
      <c r="O213" s="24" t="s">
        <v>525</v>
      </c>
    </row>
    <row r="214" spans="1:15" s="22" customFormat="1" ht="140.4" x14ac:dyDescent="0.3">
      <c r="A214" s="63" t="s">
        <v>526</v>
      </c>
      <c r="B214" s="59">
        <v>84121800</v>
      </c>
      <c r="C214" s="50" t="s">
        <v>527</v>
      </c>
      <c r="D214" s="27" t="s">
        <v>48</v>
      </c>
      <c r="E214" s="23" t="s">
        <v>48</v>
      </c>
      <c r="F214" s="24" t="s">
        <v>54</v>
      </c>
      <c r="G214" s="59" t="s">
        <v>41</v>
      </c>
      <c r="H214" s="59" t="s">
        <v>528</v>
      </c>
      <c r="I214" s="59" t="s">
        <v>528</v>
      </c>
      <c r="J214" s="59" t="s">
        <v>529</v>
      </c>
      <c r="K214" s="62">
        <v>15380133</v>
      </c>
      <c r="L214" s="62">
        <v>15380133</v>
      </c>
      <c r="M214" s="24" t="s">
        <v>44</v>
      </c>
      <c r="N214" s="24" t="s">
        <v>17</v>
      </c>
      <c r="O214" s="24" t="s">
        <v>530</v>
      </c>
    </row>
    <row r="215" spans="1:15" s="22" customFormat="1" ht="46.8" x14ac:dyDescent="0.3">
      <c r="A215" s="63" t="s">
        <v>531</v>
      </c>
      <c r="B215" s="59">
        <v>80121700</v>
      </c>
      <c r="C215" s="50" t="s">
        <v>532</v>
      </c>
      <c r="D215" s="27" t="s">
        <v>48</v>
      </c>
      <c r="E215" s="23" t="s">
        <v>48</v>
      </c>
      <c r="F215" s="24" t="s">
        <v>54</v>
      </c>
      <c r="G215" s="59" t="s">
        <v>41</v>
      </c>
      <c r="H215" s="59" t="s">
        <v>528</v>
      </c>
      <c r="I215" s="59" t="s">
        <v>528</v>
      </c>
      <c r="J215" s="59" t="s">
        <v>533</v>
      </c>
      <c r="K215" s="62">
        <v>8443200</v>
      </c>
      <c r="L215" s="62">
        <v>8443200</v>
      </c>
      <c r="M215" s="24" t="s">
        <v>44</v>
      </c>
      <c r="N215" s="24" t="s">
        <v>17</v>
      </c>
      <c r="O215" s="24" t="s">
        <v>530</v>
      </c>
    </row>
    <row r="216" spans="1:15" s="22" customFormat="1" ht="173.4" customHeight="1" x14ac:dyDescent="0.3">
      <c r="A216" s="63" t="s">
        <v>534</v>
      </c>
      <c r="B216" s="59">
        <v>80101507</v>
      </c>
      <c r="C216" s="50" t="s">
        <v>535</v>
      </c>
      <c r="D216" s="23" t="s">
        <v>39</v>
      </c>
      <c r="E216" s="23" t="s">
        <v>39</v>
      </c>
      <c r="F216" s="24" t="s">
        <v>54</v>
      </c>
      <c r="G216" s="59" t="s">
        <v>41</v>
      </c>
      <c r="H216" s="59" t="s">
        <v>528</v>
      </c>
      <c r="I216" s="59" t="s">
        <v>528</v>
      </c>
      <c r="J216" s="59" t="s">
        <v>100</v>
      </c>
      <c r="K216" s="62">
        <v>191025000</v>
      </c>
      <c r="L216" s="62">
        <v>191025000</v>
      </c>
      <c r="M216" s="24" t="s">
        <v>44</v>
      </c>
      <c r="N216" s="24" t="s">
        <v>17</v>
      </c>
      <c r="O216" s="24" t="s">
        <v>530</v>
      </c>
    </row>
    <row r="217" spans="1:15" s="22" customFormat="1" ht="173.4" customHeight="1" x14ac:dyDescent="0.3">
      <c r="A217" s="63" t="s">
        <v>536</v>
      </c>
      <c r="B217" s="59">
        <v>80101507</v>
      </c>
      <c r="C217" s="50" t="s">
        <v>535</v>
      </c>
      <c r="D217" s="23" t="s">
        <v>49</v>
      </c>
      <c r="E217" s="23" t="s">
        <v>49</v>
      </c>
      <c r="F217" s="24" t="s">
        <v>40</v>
      </c>
      <c r="G217" s="59" t="s">
        <v>41</v>
      </c>
      <c r="H217" s="59" t="s">
        <v>528</v>
      </c>
      <c r="I217" s="59" t="s">
        <v>528</v>
      </c>
      <c r="J217" s="59" t="s">
        <v>100</v>
      </c>
      <c r="K217" s="62">
        <v>91115355</v>
      </c>
      <c r="L217" s="62">
        <v>91115355</v>
      </c>
      <c r="M217" s="24" t="s">
        <v>44</v>
      </c>
      <c r="N217" s="24" t="s">
        <v>17</v>
      </c>
      <c r="O217" s="24" t="s">
        <v>530</v>
      </c>
    </row>
    <row r="218" spans="1:15" s="22" customFormat="1" ht="31.2" x14ac:dyDescent="0.3">
      <c r="A218" s="63" t="s">
        <v>537</v>
      </c>
      <c r="B218" s="59">
        <v>80101501</v>
      </c>
      <c r="C218" s="50" t="s">
        <v>538</v>
      </c>
      <c r="D218" s="27" t="s">
        <v>80</v>
      </c>
      <c r="E218" s="23" t="s">
        <v>80</v>
      </c>
      <c r="F218" s="24" t="s">
        <v>69</v>
      </c>
      <c r="G218" s="59" t="s">
        <v>41</v>
      </c>
      <c r="H218" s="59" t="s">
        <v>528</v>
      </c>
      <c r="I218" s="59" t="s">
        <v>528</v>
      </c>
      <c r="J218" s="59" t="s">
        <v>100</v>
      </c>
      <c r="K218" s="62">
        <v>69246634</v>
      </c>
      <c r="L218" s="62">
        <v>69246634</v>
      </c>
      <c r="M218" s="24" t="s">
        <v>44</v>
      </c>
      <c r="N218" s="24" t="s">
        <v>17</v>
      </c>
      <c r="O218" s="24" t="s">
        <v>530</v>
      </c>
    </row>
    <row r="219" spans="1:15" s="22" customFormat="1" ht="31.2" x14ac:dyDescent="0.3">
      <c r="A219" s="63" t="s">
        <v>539</v>
      </c>
      <c r="B219" s="59">
        <v>84121800</v>
      </c>
      <c r="C219" s="50" t="s">
        <v>540</v>
      </c>
      <c r="D219" s="27" t="s">
        <v>73</v>
      </c>
      <c r="E219" s="23" t="s">
        <v>73</v>
      </c>
      <c r="F219" s="24" t="s">
        <v>541</v>
      </c>
      <c r="G219" s="59" t="s">
        <v>65</v>
      </c>
      <c r="H219" s="59" t="s">
        <v>528</v>
      </c>
      <c r="I219" s="59" t="s">
        <v>528</v>
      </c>
      <c r="J219" s="59" t="s">
        <v>100</v>
      </c>
      <c r="K219" s="62">
        <f>126648000-80000000</f>
        <v>46648000</v>
      </c>
      <c r="L219" s="62">
        <f>126648000-80000000</f>
        <v>46648000</v>
      </c>
      <c r="M219" s="24" t="s">
        <v>44</v>
      </c>
      <c r="N219" s="24" t="s">
        <v>17</v>
      </c>
      <c r="O219" s="24" t="s">
        <v>530</v>
      </c>
    </row>
    <row r="220" spans="1:15" s="22" customFormat="1" ht="46.8" x14ac:dyDescent="0.3">
      <c r="A220" s="63" t="s">
        <v>542</v>
      </c>
      <c r="B220" s="59">
        <v>80101501</v>
      </c>
      <c r="C220" s="50" t="s">
        <v>543</v>
      </c>
      <c r="D220" s="23" t="s">
        <v>39</v>
      </c>
      <c r="E220" s="23" t="s">
        <v>39</v>
      </c>
      <c r="F220" s="24" t="s">
        <v>69</v>
      </c>
      <c r="G220" s="59" t="s">
        <v>41</v>
      </c>
      <c r="H220" s="59" t="s">
        <v>528</v>
      </c>
      <c r="I220" s="59" t="s">
        <v>528</v>
      </c>
      <c r="J220" s="59" t="s">
        <v>100</v>
      </c>
      <c r="K220" s="62">
        <v>41500000</v>
      </c>
      <c r="L220" s="62">
        <v>41500000</v>
      </c>
      <c r="M220" s="24" t="s">
        <v>44</v>
      </c>
      <c r="N220" s="24" t="s">
        <v>17</v>
      </c>
      <c r="O220" s="24" t="s">
        <v>530</v>
      </c>
    </row>
    <row r="221" spans="1:15" s="30" customFormat="1" ht="46.8" x14ac:dyDescent="0.3">
      <c r="A221" s="63" t="s">
        <v>544</v>
      </c>
      <c r="B221" s="59">
        <v>80111600</v>
      </c>
      <c r="C221" s="50" t="s">
        <v>545</v>
      </c>
      <c r="D221" s="23" t="s">
        <v>39</v>
      </c>
      <c r="E221" s="23" t="s">
        <v>39</v>
      </c>
      <c r="F221" s="24" t="s">
        <v>54</v>
      </c>
      <c r="G221" s="59" t="s">
        <v>41</v>
      </c>
      <c r="H221" s="59" t="s">
        <v>528</v>
      </c>
      <c r="I221" s="59" t="s">
        <v>528</v>
      </c>
      <c r="J221" s="59" t="s">
        <v>43</v>
      </c>
      <c r="K221" s="62">
        <v>23094264.5</v>
      </c>
      <c r="L221" s="62">
        <v>23094264.5</v>
      </c>
      <c r="M221" s="24" t="s">
        <v>44</v>
      </c>
      <c r="N221" s="24" t="s">
        <v>17</v>
      </c>
      <c r="O221" s="24" t="s">
        <v>530</v>
      </c>
    </row>
    <row r="222" spans="1:15" s="30" customFormat="1" ht="46.8" x14ac:dyDescent="0.3">
      <c r="A222" s="63" t="s">
        <v>546</v>
      </c>
      <c r="B222" s="59">
        <v>80111600</v>
      </c>
      <c r="C222" s="50" t="s">
        <v>545</v>
      </c>
      <c r="D222" s="23" t="s">
        <v>39</v>
      </c>
      <c r="E222" s="23" t="s">
        <v>39</v>
      </c>
      <c r="F222" s="24" t="s">
        <v>54</v>
      </c>
      <c r="G222" s="59" t="s">
        <v>41</v>
      </c>
      <c r="H222" s="59" t="s">
        <v>528</v>
      </c>
      <c r="I222" s="59" t="s">
        <v>528</v>
      </c>
      <c r="J222" s="59" t="s">
        <v>43</v>
      </c>
      <c r="K222" s="62">
        <v>23094264.5</v>
      </c>
      <c r="L222" s="62">
        <v>23094264.5</v>
      </c>
      <c r="M222" s="24" t="s">
        <v>44</v>
      </c>
      <c r="N222" s="24" t="s">
        <v>17</v>
      </c>
      <c r="O222" s="24" t="s">
        <v>530</v>
      </c>
    </row>
    <row r="223" spans="1:15" s="30" customFormat="1" ht="171.6" x14ac:dyDescent="0.3">
      <c r="A223" s="63" t="s">
        <v>547</v>
      </c>
      <c r="B223" s="59">
        <v>80111600</v>
      </c>
      <c r="C223" s="50" t="s">
        <v>548</v>
      </c>
      <c r="D223" s="23" t="s">
        <v>39</v>
      </c>
      <c r="E223" s="23" t="s">
        <v>39</v>
      </c>
      <c r="F223" s="24" t="s">
        <v>137</v>
      </c>
      <c r="G223" s="59" t="s">
        <v>41</v>
      </c>
      <c r="H223" s="59" t="s">
        <v>528</v>
      </c>
      <c r="I223" s="59" t="s">
        <v>528</v>
      </c>
      <c r="J223" s="59" t="s">
        <v>43</v>
      </c>
      <c r="K223" s="62">
        <v>40000000</v>
      </c>
      <c r="L223" s="62">
        <v>40000000</v>
      </c>
      <c r="M223" s="24" t="s">
        <v>44</v>
      </c>
      <c r="N223" s="24" t="s">
        <v>17</v>
      </c>
      <c r="O223" s="24" t="s">
        <v>530</v>
      </c>
    </row>
    <row r="224" spans="1:15" s="30" customFormat="1" ht="171.6" x14ac:dyDescent="0.3">
      <c r="A224" s="63" t="s">
        <v>549</v>
      </c>
      <c r="B224" s="59">
        <v>80111600</v>
      </c>
      <c r="C224" s="50" t="s">
        <v>548</v>
      </c>
      <c r="D224" s="23" t="s">
        <v>39</v>
      </c>
      <c r="E224" s="23" t="s">
        <v>39</v>
      </c>
      <c r="F224" s="24" t="s">
        <v>137</v>
      </c>
      <c r="G224" s="59" t="s">
        <v>41</v>
      </c>
      <c r="H224" s="59" t="s">
        <v>528</v>
      </c>
      <c r="I224" s="59" t="s">
        <v>528</v>
      </c>
      <c r="J224" s="59" t="s">
        <v>43</v>
      </c>
      <c r="K224" s="62">
        <v>40000000</v>
      </c>
      <c r="L224" s="62">
        <v>40000000</v>
      </c>
      <c r="M224" s="24" t="s">
        <v>44</v>
      </c>
      <c r="N224" s="24" t="s">
        <v>17</v>
      </c>
      <c r="O224" s="24" t="s">
        <v>530</v>
      </c>
    </row>
    <row r="225" spans="1:15" s="30" customFormat="1" ht="140.4" x14ac:dyDescent="0.3">
      <c r="A225" s="67" t="s">
        <v>550</v>
      </c>
      <c r="B225" s="24">
        <v>80121500</v>
      </c>
      <c r="C225" s="50" t="s">
        <v>551</v>
      </c>
      <c r="D225" s="24" t="s">
        <v>39</v>
      </c>
      <c r="E225" s="24" t="s">
        <v>39</v>
      </c>
      <c r="F225" s="24" t="s">
        <v>69</v>
      </c>
      <c r="G225" s="59" t="s">
        <v>41</v>
      </c>
      <c r="H225" s="24" t="s">
        <v>552</v>
      </c>
      <c r="I225" s="59" t="s">
        <v>553</v>
      </c>
      <c r="J225" s="59" t="s">
        <v>554</v>
      </c>
      <c r="K225" s="62">
        <v>41570430</v>
      </c>
      <c r="L225" s="62">
        <v>41570430</v>
      </c>
      <c r="M225" s="24" t="s">
        <v>44</v>
      </c>
      <c r="N225" s="24" t="s">
        <v>17</v>
      </c>
      <c r="O225" s="24" t="s">
        <v>555</v>
      </c>
    </row>
    <row r="226" spans="1:15" s="22" customFormat="1" ht="156" x14ac:dyDescent="0.3">
      <c r="A226" s="67" t="s">
        <v>556</v>
      </c>
      <c r="B226" s="24">
        <v>80121500</v>
      </c>
      <c r="C226" s="50" t="s">
        <v>557</v>
      </c>
      <c r="D226" s="24" t="s">
        <v>39</v>
      </c>
      <c r="E226" s="24" t="s">
        <v>39</v>
      </c>
      <c r="F226" s="24" t="s">
        <v>54</v>
      </c>
      <c r="G226" s="59" t="s">
        <v>41</v>
      </c>
      <c r="H226" s="24" t="s">
        <v>552</v>
      </c>
      <c r="I226" s="59" t="s">
        <v>553</v>
      </c>
      <c r="J226" s="59" t="s">
        <v>554</v>
      </c>
      <c r="K226" s="62">
        <v>13543572</v>
      </c>
      <c r="L226" s="62">
        <v>13543572</v>
      </c>
      <c r="M226" s="24" t="s">
        <v>44</v>
      </c>
      <c r="N226" s="24" t="s">
        <v>17</v>
      </c>
      <c r="O226" s="24" t="s">
        <v>555</v>
      </c>
    </row>
    <row r="227" spans="1:15" s="22" customFormat="1" ht="343.2" x14ac:dyDescent="0.3">
      <c r="A227" s="63" t="s">
        <v>558</v>
      </c>
      <c r="B227" s="24" t="s">
        <v>495</v>
      </c>
      <c r="C227" s="50" t="s">
        <v>559</v>
      </c>
      <c r="D227" s="24" t="s">
        <v>39</v>
      </c>
      <c r="E227" s="24" t="s">
        <v>39</v>
      </c>
      <c r="F227" s="24" t="s">
        <v>54</v>
      </c>
      <c r="G227" s="59" t="s">
        <v>41</v>
      </c>
      <c r="H227" s="24" t="s">
        <v>552</v>
      </c>
      <c r="I227" s="59" t="s">
        <v>553</v>
      </c>
      <c r="J227" s="59" t="s">
        <v>554</v>
      </c>
      <c r="K227" s="62">
        <v>99000000</v>
      </c>
      <c r="L227" s="62">
        <v>99000000</v>
      </c>
      <c r="M227" s="24" t="s">
        <v>44</v>
      </c>
      <c r="N227" s="24" t="s">
        <v>17</v>
      </c>
      <c r="O227" s="24" t="s">
        <v>555</v>
      </c>
    </row>
    <row r="228" spans="1:15" s="30" customFormat="1" ht="156" x14ac:dyDescent="0.3">
      <c r="A228" s="63" t="s">
        <v>560</v>
      </c>
      <c r="B228" s="24" t="s">
        <v>495</v>
      </c>
      <c r="C228" s="50" t="s">
        <v>561</v>
      </c>
      <c r="D228" s="24" t="s">
        <v>39</v>
      </c>
      <c r="E228" s="24" t="s">
        <v>39</v>
      </c>
      <c r="F228" s="24" t="s">
        <v>69</v>
      </c>
      <c r="G228" s="59" t="s">
        <v>41</v>
      </c>
      <c r="H228" s="24" t="s">
        <v>552</v>
      </c>
      <c r="I228" s="59" t="s">
        <v>553</v>
      </c>
      <c r="J228" s="59" t="s">
        <v>554</v>
      </c>
      <c r="K228" s="62">
        <v>244277250</v>
      </c>
      <c r="L228" s="62">
        <v>244277250</v>
      </c>
      <c r="M228" s="24" t="s">
        <v>44</v>
      </c>
      <c r="N228" s="24" t="s">
        <v>17</v>
      </c>
      <c r="O228" s="24" t="s">
        <v>555</v>
      </c>
    </row>
    <row r="229" spans="1:15" s="22" customFormat="1" ht="198" customHeight="1" x14ac:dyDescent="0.3">
      <c r="A229" s="63" t="s">
        <v>562</v>
      </c>
      <c r="B229" s="24" t="s">
        <v>495</v>
      </c>
      <c r="C229" s="50" t="s">
        <v>563</v>
      </c>
      <c r="D229" s="24" t="s">
        <v>39</v>
      </c>
      <c r="E229" s="24" t="s">
        <v>39</v>
      </c>
      <c r="F229" s="24" t="s">
        <v>69</v>
      </c>
      <c r="G229" s="59" t="s">
        <v>41</v>
      </c>
      <c r="H229" s="24" t="s">
        <v>552</v>
      </c>
      <c r="I229" s="59" t="s">
        <v>553</v>
      </c>
      <c r="J229" s="59" t="s">
        <v>554</v>
      </c>
      <c r="K229" s="62">
        <v>149500000</v>
      </c>
      <c r="L229" s="62">
        <v>149500000</v>
      </c>
      <c r="M229" s="24" t="s">
        <v>44</v>
      </c>
      <c r="N229" s="24" t="s">
        <v>17</v>
      </c>
      <c r="O229" s="24" t="s">
        <v>555</v>
      </c>
    </row>
    <row r="230" spans="1:15" s="30" customFormat="1" ht="74.400000000000006" customHeight="1" x14ac:dyDescent="0.3">
      <c r="A230" s="63" t="s">
        <v>564</v>
      </c>
      <c r="B230" s="24" t="s">
        <v>495</v>
      </c>
      <c r="C230" s="50" t="s">
        <v>866</v>
      </c>
      <c r="D230" s="24" t="s">
        <v>39</v>
      </c>
      <c r="E230" s="24" t="s">
        <v>39</v>
      </c>
      <c r="F230" s="24" t="s">
        <v>54</v>
      </c>
      <c r="G230" s="59" t="s">
        <v>41</v>
      </c>
      <c r="H230" s="59" t="s">
        <v>553</v>
      </c>
      <c r="I230" s="59" t="s">
        <v>553</v>
      </c>
      <c r="J230" s="59" t="s">
        <v>554</v>
      </c>
      <c r="K230" s="62">
        <v>16818000</v>
      </c>
      <c r="L230" s="62">
        <v>16818000</v>
      </c>
      <c r="M230" s="24" t="s">
        <v>44</v>
      </c>
      <c r="N230" s="24" t="s">
        <v>17</v>
      </c>
      <c r="O230" s="24" t="s">
        <v>565</v>
      </c>
    </row>
    <row r="231" spans="1:15" s="30" customFormat="1" ht="78" x14ac:dyDescent="0.3">
      <c r="A231" s="63" t="s">
        <v>566</v>
      </c>
      <c r="B231" s="24" t="s">
        <v>495</v>
      </c>
      <c r="C231" s="50" t="s">
        <v>567</v>
      </c>
      <c r="D231" s="24" t="s">
        <v>39</v>
      </c>
      <c r="E231" s="24" t="s">
        <v>39</v>
      </c>
      <c r="F231" s="24" t="s">
        <v>54</v>
      </c>
      <c r="G231" s="59" t="s">
        <v>41</v>
      </c>
      <c r="H231" s="24" t="s">
        <v>552</v>
      </c>
      <c r="I231" s="59" t="s">
        <v>553</v>
      </c>
      <c r="J231" s="59" t="s">
        <v>554</v>
      </c>
      <c r="K231" s="62">
        <v>42000000</v>
      </c>
      <c r="L231" s="62">
        <v>42000000</v>
      </c>
      <c r="M231" s="24" t="s">
        <v>44</v>
      </c>
      <c r="N231" s="24" t="s">
        <v>17</v>
      </c>
      <c r="O231" s="24" t="s">
        <v>555</v>
      </c>
    </row>
    <row r="232" spans="1:15" s="30" customFormat="1" ht="217.2" customHeight="1" x14ac:dyDescent="0.3">
      <c r="A232" s="63" t="s">
        <v>568</v>
      </c>
      <c r="B232" s="24" t="s">
        <v>495</v>
      </c>
      <c r="C232" s="50" t="s">
        <v>569</v>
      </c>
      <c r="D232" s="24" t="s">
        <v>39</v>
      </c>
      <c r="E232" s="24" t="s">
        <v>39</v>
      </c>
      <c r="F232" s="24" t="s">
        <v>54</v>
      </c>
      <c r="G232" s="59" t="s">
        <v>41</v>
      </c>
      <c r="H232" s="24" t="s">
        <v>552</v>
      </c>
      <c r="I232" s="59" t="s">
        <v>553</v>
      </c>
      <c r="J232" s="59" t="s">
        <v>554</v>
      </c>
      <c r="K232" s="68">
        <v>18000000</v>
      </c>
      <c r="L232" s="68">
        <v>18000000</v>
      </c>
      <c r="M232" s="24" t="s">
        <v>44</v>
      </c>
      <c r="N232" s="24" t="s">
        <v>17</v>
      </c>
      <c r="O232" s="24" t="s">
        <v>555</v>
      </c>
    </row>
    <row r="233" spans="1:15" s="30" customFormat="1" ht="156" x14ac:dyDescent="0.3">
      <c r="A233" s="63" t="s">
        <v>570</v>
      </c>
      <c r="B233" s="24" t="s">
        <v>495</v>
      </c>
      <c r="C233" s="50" t="s">
        <v>571</v>
      </c>
      <c r="D233" s="24" t="s">
        <v>39</v>
      </c>
      <c r="E233" s="24" t="s">
        <v>39</v>
      </c>
      <c r="F233" s="24" t="s">
        <v>69</v>
      </c>
      <c r="G233" s="59" t="s">
        <v>41</v>
      </c>
      <c r="H233" s="24" t="s">
        <v>552</v>
      </c>
      <c r="I233" s="59" t="s">
        <v>553</v>
      </c>
      <c r="J233" s="59" t="s">
        <v>554</v>
      </c>
      <c r="K233" s="68">
        <v>172500000</v>
      </c>
      <c r="L233" s="68">
        <v>172500000</v>
      </c>
      <c r="M233" s="24" t="s">
        <v>44</v>
      </c>
      <c r="N233" s="24" t="s">
        <v>17</v>
      </c>
      <c r="O233" s="24" t="s">
        <v>555</v>
      </c>
    </row>
    <row r="234" spans="1:15" s="30" customFormat="1" ht="296.39999999999998" x14ac:dyDescent="0.3">
      <c r="A234" s="63" t="s">
        <v>572</v>
      </c>
      <c r="B234" s="24">
        <v>80111602</v>
      </c>
      <c r="C234" s="50" t="s">
        <v>573</v>
      </c>
      <c r="D234" s="24" t="s">
        <v>39</v>
      </c>
      <c r="E234" s="24" t="s">
        <v>39</v>
      </c>
      <c r="F234" s="24" t="s">
        <v>54</v>
      </c>
      <c r="G234" s="59" t="s">
        <v>41</v>
      </c>
      <c r="H234" s="24" t="s">
        <v>552</v>
      </c>
      <c r="I234" s="59" t="s">
        <v>553</v>
      </c>
      <c r="J234" s="59" t="s">
        <v>554</v>
      </c>
      <c r="K234" s="68">
        <v>44400000</v>
      </c>
      <c r="L234" s="68">
        <v>44400000</v>
      </c>
      <c r="M234" s="24" t="s">
        <v>44</v>
      </c>
      <c r="N234" s="24" t="s">
        <v>17</v>
      </c>
      <c r="O234" s="24" t="s">
        <v>555</v>
      </c>
    </row>
    <row r="235" spans="1:15" s="22" customFormat="1" ht="50.4" customHeight="1" x14ac:dyDescent="0.3">
      <c r="A235" s="63" t="s">
        <v>574</v>
      </c>
      <c r="B235" s="24" t="s">
        <v>575</v>
      </c>
      <c r="C235" s="50" t="s">
        <v>576</v>
      </c>
      <c r="D235" s="24" t="s">
        <v>39</v>
      </c>
      <c r="E235" s="24" t="s">
        <v>39</v>
      </c>
      <c r="F235" s="24" t="s">
        <v>50</v>
      </c>
      <c r="G235" s="59" t="s">
        <v>41</v>
      </c>
      <c r="H235" s="59" t="s">
        <v>553</v>
      </c>
      <c r="I235" s="59" t="s">
        <v>553</v>
      </c>
      <c r="J235" s="59" t="s">
        <v>554</v>
      </c>
      <c r="K235" s="68">
        <v>53550000</v>
      </c>
      <c r="L235" s="68">
        <v>53550000</v>
      </c>
      <c r="M235" s="24" t="s">
        <v>44</v>
      </c>
      <c r="N235" s="24" t="s">
        <v>17</v>
      </c>
      <c r="O235" s="24" t="s">
        <v>577</v>
      </c>
    </row>
    <row r="236" spans="1:15" s="22" customFormat="1" ht="109.2" x14ac:dyDescent="0.3">
      <c r="A236" s="63" t="s">
        <v>578</v>
      </c>
      <c r="B236" s="24" t="s">
        <v>575</v>
      </c>
      <c r="C236" s="50" t="s">
        <v>579</v>
      </c>
      <c r="D236" s="24" t="s">
        <v>39</v>
      </c>
      <c r="E236" s="24" t="s">
        <v>39</v>
      </c>
      <c r="F236" s="24" t="s">
        <v>40</v>
      </c>
      <c r="G236" s="59" t="s">
        <v>41</v>
      </c>
      <c r="H236" s="59" t="s">
        <v>553</v>
      </c>
      <c r="I236" s="59" t="s">
        <v>553</v>
      </c>
      <c r="J236" s="59" t="s">
        <v>554</v>
      </c>
      <c r="K236" s="68">
        <v>35018100</v>
      </c>
      <c r="L236" s="68">
        <v>35018100</v>
      </c>
      <c r="M236" s="24" t="s">
        <v>44</v>
      </c>
      <c r="N236" s="24" t="s">
        <v>17</v>
      </c>
      <c r="O236" s="24" t="s">
        <v>565</v>
      </c>
    </row>
    <row r="237" spans="1:15" s="22" customFormat="1" ht="46.8" x14ac:dyDescent="0.3">
      <c r="A237" s="63" t="s">
        <v>580</v>
      </c>
      <c r="B237" s="59">
        <v>80101500</v>
      </c>
      <c r="C237" s="50" t="s">
        <v>581</v>
      </c>
      <c r="D237" s="23" t="s">
        <v>39</v>
      </c>
      <c r="E237" s="23" t="s">
        <v>39</v>
      </c>
      <c r="F237" s="24" t="s">
        <v>54</v>
      </c>
      <c r="G237" s="59" t="s">
        <v>41</v>
      </c>
      <c r="H237" s="59" t="s">
        <v>582</v>
      </c>
      <c r="I237" s="59" t="s">
        <v>583</v>
      </c>
      <c r="J237" s="59" t="s">
        <v>43</v>
      </c>
      <c r="K237" s="62">
        <v>30600000</v>
      </c>
      <c r="L237" s="62">
        <v>30600000</v>
      </c>
      <c r="M237" s="24" t="s">
        <v>44</v>
      </c>
      <c r="N237" s="24" t="s">
        <v>17</v>
      </c>
      <c r="O237" s="24" t="s">
        <v>584</v>
      </c>
    </row>
    <row r="238" spans="1:15" s="22" customFormat="1" ht="46.8" x14ac:dyDescent="0.3">
      <c r="A238" s="63" t="s">
        <v>585</v>
      </c>
      <c r="B238" s="59">
        <v>80101500</v>
      </c>
      <c r="C238" s="50" t="s">
        <v>581</v>
      </c>
      <c r="D238" s="23" t="s">
        <v>39</v>
      </c>
      <c r="E238" s="23" t="s">
        <v>39</v>
      </c>
      <c r="F238" s="24" t="s">
        <v>54</v>
      </c>
      <c r="G238" s="59" t="s">
        <v>41</v>
      </c>
      <c r="H238" s="59" t="s">
        <v>582</v>
      </c>
      <c r="I238" s="59" t="s">
        <v>583</v>
      </c>
      <c r="J238" s="59" t="s">
        <v>43</v>
      </c>
      <c r="K238" s="62">
        <v>30600000</v>
      </c>
      <c r="L238" s="62">
        <v>30600000</v>
      </c>
      <c r="M238" s="24" t="s">
        <v>44</v>
      </c>
      <c r="N238" s="24" t="s">
        <v>17</v>
      </c>
      <c r="O238" s="24" t="s">
        <v>584</v>
      </c>
    </row>
    <row r="239" spans="1:15" s="22" customFormat="1" ht="46.8" x14ac:dyDescent="0.3">
      <c r="A239" s="63" t="s">
        <v>586</v>
      </c>
      <c r="B239" s="59">
        <v>80101500</v>
      </c>
      <c r="C239" s="50" t="s">
        <v>587</v>
      </c>
      <c r="D239" s="23" t="s">
        <v>39</v>
      </c>
      <c r="E239" s="23" t="s">
        <v>39</v>
      </c>
      <c r="F239" s="24" t="s">
        <v>54</v>
      </c>
      <c r="G239" s="59" t="s">
        <v>41</v>
      </c>
      <c r="H239" s="59" t="s">
        <v>582</v>
      </c>
      <c r="I239" s="59" t="s">
        <v>583</v>
      </c>
      <c r="J239" s="59" t="s">
        <v>43</v>
      </c>
      <c r="K239" s="62">
        <v>28200000</v>
      </c>
      <c r="L239" s="62">
        <v>28200000</v>
      </c>
      <c r="M239" s="24" t="s">
        <v>44</v>
      </c>
      <c r="N239" s="24" t="s">
        <v>17</v>
      </c>
      <c r="O239" s="24" t="s">
        <v>584</v>
      </c>
    </row>
    <row r="240" spans="1:15" s="22" customFormat="1" ht="46.8" x14ac:dyDescent="0.3">
      <c r="A240" s="63" t="s">
        <v>588</v>
      </c>
      <c r="B240" s="59">
        <v>80101500</v>
      </c>
      <c r="C240" s="50" t="s">
        <v>589</v>
      </c>
      <c r="D240" s="23" t="s">
        <v>39</v>
      </c>
      <c r="E240" s="23" t="s">
        <v>39</v>
      </c>
      <c r="F240" s="24" t="s">
        <v>54</v>
      </c>
      <c r="G240" s="59" t="s">
        <v>41</v>
      </c>
      <c r="H240" s="59" t="s">
        <v>582</v>
      </c>
      <c r="I240" s="59" t="s">
        <v>583</v>
      </c>
      <c r="J240" s="59" t="s">
        <v>43</v>
      </c>
      <c r="K240" s="62">
        <v>49500000</v>
      </c>
      <c r="L240" s="62">
        <v>49500000</v>
      </c>
      <c r="M240" s="24" t="s">
        <v>44</v>
      </c>
      <c r="N240" s="24" t="s">
        <v>17</v>
      </c>
      <c r="O240" s="24" t="s">
        <v>584</v>
      </c>
    </row>
    <row r="241" spans="1:15" s="22" customFormat="1" ht="46.8" x14ac:dyDescent="0.3">
      <c r="A241" s="63" t="s">
        <v>590</v>
      </c>
      <c r="B241" s="59">
        <v>80101500</v>
      </c>
      <c r="C241" s="50" t="s">
        <v>591</v>
      </c>
      <c r="D241" s="23" t="s">
        <v>39</v>
      </c>
      <c r="E241" s="23" t="s">
        <v>39</v>
      </c>
      <c r="F241" s="24" t="s">
        <v>54</v>
      </c>
      <c r="G241" s="59" t="s">
        <v>41</v>
      </c>
      <c r="H241" s="59" t="s">
        <v>582</v>
      </c>
      <c r="I241" s="59" t="s">
        <v>583</v>
      </c>
      <c r="J241" s="59" t="s">
        <v>43</v>
      </c>
      <c r="K241" s="62">
        <v>19200000</v>
      </c>
      <c r="L241" s="62">
        <v>19200000</v>
      </c>
      <c r="M241" s="24" t="s">
        <v>44</v>
      </c>
      <c r="N241" s="24" t="s">
        <v>17</v>
      </c>
      <c r="O241" s="24" t="s">
        <v>584</v>
      </c>
    </row>
    <row r="242" spans="1:15" s="22" customFormat="1" ht="46.8" x14ac:dyDescent="0.3">
      <c r="A242" s="63" t="s">
        <v>592</v>
      </c>
      <c r="B242" s="59">
        <v>80101500</v>
      </c>
      <c r="C242" s="50" t="s">
        <v>591</v>
      </c>
      <c r="D242" s="23" t="s">
        <v>39</v>
      </c>
      <c r="E242" s="23" t="s">
        <v>39</v>
      </c>
      <c r="F242" s="24" t="s">
        <v>54</v>
      </c>
      <c r="G242" s="59" t="s">
        <v>41</v>
      </c>
      <c r="H242" s="59" t="s">
        <v>582</v>
      </c>
      <c r="I242" s="59" t="s">
        <v>583</v>
      </c>
      <c r="J242" s="59" t="s">
        <v>43</v>
      </c>
      <c r="K242" s="62">
        <v>19200000</v>
      </c>
      <c r="L242" s="62">
        <v>19200000</v>
      </c>
      <c r="M242" s="24" t="s">
        <v>44</v>
      </c>
      <c r="N242" s="24" t="s">
        <v>17</v>
      </c>
      <c r="O242" s="24" t="s">
        <v>584</v>
      </c>
    </row>
    <row r="243" spans="1:15" s="30" customFormat="1" ht="46.8" x14ac:dyDescent="0.3">
      <c r="A243" s="63" t="s">
        <v>593</v>
      </c>
      <c r="B243" s="59">
        <v>80101500</v>
      </c>
      <c r="C243" s="50" t="s">
        <v>594</v>
      </c>
      <c r="D243" s="23" t="s">
        <v>39</v>
      </c>
      <c r="E243" s="23" t="s">
        <v>39</v>
      </c>
      <c r="F243" s="24" t="s">
        <v>54</v>
      </c>
      <c r="G243" s="59" t="s">
        <v>41</v>
      </c>
      <c r="H243" s="59" t="s">
        <v>582</v>
      </c>
      <c r="I243" s="59" t="s">
        <v>583</v>
      </c>
      <c r="J243" s="59" t="s">
        <v>43</v>
      </c>
      <c r="K243" s="62">
        <v>25800000</v>
      </c>
      <c r="L243" s="62">
        <v>25800000</v>
      </c>
      <c r="M243" s="24" t="s">
        <v>44</v>
      </c>
      <c r="N243" s="24" t="s">
        <v>17</v>
      </c>
      <c r="O243" s="24" t="s">
        <v>584</v>
      </c>
    </row>
    <row r="244" spans="1:15" s="30" customFormat="1" ht="46.8" x14ac:dyDescent="0.3">
      <c r="A244" s="63" t="s">
        <v>595</v>
      </c>
      <c r="B244" s="59">
        <v>80101500</v>
      </c>
      <c r="C244" s="50" t="s">
        <v>594</v>
      </c>
      <c r="D244" s="23" t="s">
        <v>39</v>
      </c>
      <c r="E244" s="23" t="s">
        <v>39</v>
      </c>
      <c r="F244" s="24" t="s">
        <v>54</v>
      </c>
      <c r="G244" s="59" t="s">
        <v>41</v>
      </c>
      <c r="H244" s="59" t="s">
        <v>582</v>
      </c>
      <c r="I244" s="59" t="s">
        <v>583</v>
      </c>
      <c r="J244" s="59" t="s">
        <v>43</v>
      </c>
      <c r="K244" s="62">
        <v>25800000</v>
      </c>
      <c r="L244" s="62">
        <v>25800000</v>
      </c>
      <c r="M244" s="24" t="s">
        <v>44</v>
      </c>
      <c r="N244" s="24" t="s">
        <v>17</v>
      </c>
      <c r="O244" s="24" t="s">
        <v>584</v>
      </c>
    </row>
    <row r="245" spans="1:15" s="30" customFormat="1" ht="46.8" x14ac:dyDescent="0.3">
      <c r="A245" s="63" t="s">
        <v>596</v>
      </c>
      <c r="B245" s="59">
        <v>80101500</v>
      </c>
      <c r="C245" s="50" t="s">
        <v>594</v>
      </c>
      <c r="D245" s="23" t="s">
        <v>39</v>
      </c>
      <c r="E245" s="23" t="s">
        <v>39</v>
      </c>
      <c r="F245" s="24" t="s">
        <v>54</v>
      </c>
      <c r="G245" s="59" t="s">
        <v>41</v>
      </c>
      <c r="H245" s="59" t="s">
        <v>582</v>
      </c>
      <c r="I245" s="59" t="s">
        <v>583</v>
      </c>
      <c r="J245" s="59" t="s">
        <v>43</v>
      </c>
      <c r="K245" s="62">
        <v>25800000</v>
      </c>
      <c r="L245" s="62">
        <v>25800000</v>
      </c>
      <c r="M245" s="24" t="s">
        <v>44</v>
      </c>
      <c r="N245" s="24" t="s">
        <v>17</v>
      </c>
      <c r="O245" s="24" t="s">
        <v>584</v>
      </c>
    </row>
    <row r="246" spans="1:15" s="22" customFormat="1" ht="46.8" x14ac:dyDescent="0.3">
      <c r="A246" s="63" t="s">
        <v>597</v>
      </c>
      <c r="B246" s="59">
        <v>80101500</v>
      </c>
      <c r="C246" s="50" t="s">
        <v>594</v>
      </c>
      <c r="D246" s="23" t="s">
        <v>39</v>
      </c>
      <c r="E246" s="23" t="s">
        <v>39</v>
      </c>
      <c r="F246" s="24" t="s">
        <v>54</v>
      </c>
      <c r="G246" s="59" t="s">
        <v>41</v>
      </c>
      <c r="H246" s="59" t="s">
        <v>582</v>
      </c>
      <c r="I246" s="59" t="s">
        <v>583</v>
      </c>
      <c r="J246" s="59" t="s">
        <v>43</v>
      </c>
      <c r="K246" s="62">
        <v>25800000</v>
      </c>
      <c r="L246" s="62">
        <v>25800000</v>
      </c>
      <c r="M246" s="24" t="s">
        <v>44</v>
      </c>
      <c r="N246" s="24" t="s">
        <v>17</v>
      </c>
      <c r="O246" s="24" t="s">
        <v>584</v>
      </c>
    </row>
    <row r="247" spans="1:15" s="22" customFormat="1" ht="46.8" x14ac:dyDescent="0.3">
      <c r="A247" s="63" t="s">
        <v>598</v>
      </c>
      <c r="B247" s="59">
        <v>80101500</v>
      </c>
      <c r="C247" s="50" t="s">
        <v>589</v>
      </c>
      <c r="D247" s="23" t="s">
        <v>39</v>
      </c>
      <c r="E247" s="23" t="s">
        <v>39</v>
      </c>
      <c r="F247" s="24" t="s">
        <v>54</v>
      </c>
      <c r="G247" s="59" t="s">
        <v>41</v>
      </c>
      <c r="H247" s="59" t="s">
        <v>582</v>
      </c>
      <c r="I247" s="59" t="s">
        <v>583</v>
      </c>
      <c r="J247" s="59" t="s">
        <v>43</v>
      </c>
      <c r="K247" s="62">
        <v>48000000</v>
      </c>
      <c r="L247" s="62">
        <v>48000000</v>
      </c>
      <c r="M247" s="24" t="s">
        <v>44</v>
      </c>
      <c r="N247" s="24" t="s">
        <v>17</v>
      </c>
      <c r="O247" s="24" t="s">
        <v>584</v>
      </c>
    </row>
    <row r="248" spans="1:15" s="22" customFormat="1" ht="46.8" x14ac:dyDescent="0.3">
      <c r="A248" s="63" t="s">
        <v>599</v>
      </c>
      <c r="B248" s="59">
        <v>80101500</v>
      </c>
      <c r="C248" s="50" t="s">
        <v>591</v>
      </c>
      <c r="D248" s="23" t="s">
        <v>39</v>
      </c>
      <c r="E248" s="23" t="s">
        <v>39</v>
      </c>
      <c r="F248" s="24" t="s">
        <v>54</v>
      </c>
      <c r="G248" s="59" t="s">
        <v>41</v>
      </c>
      <c r="H248" s="59" t="s">
        <v>582</v>
      </c>
      <c r="I248" s="59" t="s">
        <v>583</v>
      </c>
      <c r="J248" s="59" t="s">
        <v>43</v>
      </c>
      <c r="K248" s="62">
        <v>24000000</v>
      </c>
      <c r="L248" s="62">
        <v>24000000</v>
      </c>
      <c r="M248" s="24" t="s">
        <v>44</v>
      </c>
      <c r="N248" s="24" t="s">
        <v>17</v>
      </c>
      <c r="O248" s="24" t="s">
        <v>584</v>
      </c>
    </row>
    <row r="249" spans="1:15" s="22" customFormat="1" ht="46.8" x14ac:dyDescent="0.3">
      <c r="A249" s="63" t="s">
        <v>600</v>
      </c>
      <c r="B249" s="59">
        <v>80101500</v>
      </c>
      <c r="C249" s="50" t="s">
        <v>601</v>
      </c>
      <c r="D249" s="23" t="s">
        <v>39</v>
      </c>
      <c r="E249" s="23" t="s">
        <v>39</v>
      </c>
      <c r="F249" s="24" t="s">
        <v>54</v>
      </c>
      <c r="G249" s="59" t="s">
        <v>41</v>
      </c>
      <c r="H249" s="59" t="s">
        <v>582</v>
      </c>
      <c r="I249" s="59" t="s">
        <v>583</v>
      </c>
      <c r="J249" s="59" t="s">
        <v>43</v>
      </c>
      <c r="K249" s="62">
        <v>32400000</v>
      </c>
      <c r="L249" s="62">
        <v>32400000</v>
      </c>
      <c r="M249" s="24" t="s">
        <v>44</v>
      </c>
      <c r="N249" s="24" t="s">
        <v>17</v>
      </c>
      <c r="O249" s="24" t="s">
        <v>584</v>
      </c>
    </row>
    <row r="250" spans="1:15" s="22" customFormat="1" ht="46.8" x14ac:dyDescent="0.3">
      <c r="A250" s="63" t="s">
        <v>602</v>
      </c>
      <c r="B250" s="59">
        <v>80101500</v>
      </c>
      <c r="C250" s="50" t="s">
        <v>601</v>
      </c>
      <c r="D250" s="23" t="s">
        <v>39</v>
      </c>
      <c r="E250" s="23" t="s">
        <v>39</v>
      </c>
      <c r="F250" s="24" t="s">
        <v>54</v>
      </c>
      <c r="G250" s="59" t="s">
        <v>41</v>
      </c>
      <c r="H250" s="59" t="s">
        <v>582</v>
      </c>
      <c r="I250" s="59" t="s">
        <v>583</v>
      </c>
      <c r="J250" s="59" t="s">
        <v>43</v>
      </c>
      <c r="K250" s="62">
        <v>36000000</v>
      </c>
      <c r="L250" s="62">
        <v>36000000</v>
      </c>
      <c r="M250" s="24" t="s">
        <v>44</v>
      </c>
      <c r="N250" s="24" t="s">
        <v>17</v>
      </c>
      <c r="O250" s="24" t="s">
        <v>584</v>
      </c>
    </row>
    <row r="251" spans="1:15" s="22" customFormat="1" ht="46.8" x14ac:dyDescent="0.3">
      <c r="A251" s="63" t="s">
        <v>603</v>
      </c>
      <c r="B251" s="59">
        <v>80101500</v>
      </c>
      <c r="C251" s="50" t="s">
        <v>604</v>
      </c>
      <c r="D251" s="23" t="s">
        <v>39</v>
      </c>
      <c r="E251" s="23" t="s">
        <v>39</v>
      </c>
      <c r="F251" s="24" t="s">
        <v>54</v>
      </c>
      <c r="G251" s="59" t="s">
        <v>41</v>
      </c>
      <c r="H251" s="59" t="s">
        <v>582</v>
      </c>
      <c r="I251" s="59" t="s">
        <v>583</v>
      </c>
      <c r="J251" s="59" t="s">
        <v>43</v>
      </c>
      <c r="K251" s="62">
        <v>36000000</v>
      </c>
      <c r="L251" s="62">
        <v>36000000</v>
      </c>
      <c r="M251" s="24" t="s">
        <v>44</v>
      </c>
      <c r="N251" s="24" t="s">
        <v>17</v>
      </c>
      <c r="O251" s="24" t="s">
        <v>584</v>
      </c>
    </row>
    <row r="252" spans="1:15" s="22" customFormat="1" ht="46.8" x14ac:dyDescent="0.3">
      <c r="A252" s="63" t="s">
        <v>605</v>
      </c>
      <c r="B252" s="59">
        <v>80101500</v>
      </c>
      <c r="C252" s="50" t="s">
        <v>606</v>
      </c>
      <c r="D252" s="23" t="s">
        <v>39</v>
      </c>
      <c r="E252" s="23" t="s">
        <v>39</v>
      </c>
      <c r="F252" s="24" t="s">
        <v>54</v>
      </c>
      <c r="G252" s="59" t="s">
        <v>41</v>
      </c>
      <c r="H252" s="59" t="s">
        <v>582</v>
      </c>
      <c r="I252" s="59" t="s">
        <v>583</v>
      </c>
      <c r="J252" s="59" t="s">
        <v>43</v>
      </c>
      <c r="K252" s="62">
        <v>30000000</v>
      </c>
      <c r="L252" s="62">
        <v>30000000</v>
      </c>
      <c r="M252" s="24" t="s">
        <v>44</v>
      </c>
      <c r="N252" s="24" t="s">
        <v>17</v>
      </c>
      <c r="O252" s="24" t="s">
        <v>584</v>
      </c>
    </row>
    <row r="253" spans="1:15" s="22" customFormat="1" ht="46.8" x14ac:dyDescent="0.3">
      <c r="A253" s="63" t="s">
        <v>607</v>
      </c>
      <c r="B253" s="59">
        <v>80101500</v>
      </c>
      <c r="C253" s="50" t="s">
        <v>608</v>
      </c>
      <c r="D253" s="23" t="s">
        <v>39</v>
      </c>
      <c r="E253" s="23" t="s">
        <v>39</v>
      </c>
      <c r="F253" s="24" t="s">
        <v>54</v>
      </c>
      <c r="G253" s="59" t="s">
        <v>41</v>
      </c>
      <c r="H253" s="59" t="s">
        <v>582</v>
      </c>
      <c r="I253" s="59" t="s">
        <v>583</v>
      </c>
      <c r="J253" s="59" t="s">
        <v>43</v>
      </c>
      <c r="K253" s="62">
        <v>30000000</v>
      </c>
      <c r="L253" s="62">
        <v>30000000</v>
      </c>
      <c r="M253" s="24" t="s">
        <v>44</v>
      </c>
      <c r="N253" s="24" t="s">
        <v>17</v>
      </c>
      <c r="O253" s="24" t="s">
        <v>584</v>
      </c>
    </row>
    <row r="254" spans="1:15" s="30" customFormat="1" ht="46.8" x14ac:dyDescent="0.3">
      <c r="A254" s="63" t="s">
        <v>609</v>
      </c>
      <c r="B254" s="59">
        <v>80101500</v>
      </c>
      <c r="C254" s="50" t="s">
        <v>601</v>
      </c>
      <c r="D254" s="23" t="s">
        <v>39</v>
      </c>
      <c r="E254" s="23" t="s">
        <v>39</v>
      </c>
      <c r="F254" s="24" t="s">
        <v>54</v>
      </c>
      <c r="G254" s="59" t="s">
        <v>41</v>
      </c>
      <c r="H254" s="59" t="s">
        <v>582</v>
      </c>
      <c r="I254" s="59" t="s">
        <v>583</v>
      </c>
      <c r="J254" s="59" t="s">
        <v>43</v>
      </c>
      <c r="K254" s="62">
        <v>39000000</v>
      </c>
      <c r="L254" s="62">
        <v>39000000</v>
      </c>
      <c r="M254" s="24" t="s">
        <v>44</v>
      </c>
      <c r="N254" s="24" t="s">
        <v>17</v>
      </c>
      <c r="O254" s="24" t="s">
        <v>584</v>
      </c>
    </row>
    <row r="255" spans="1:15" s="30" customFormat="1" ht="46.8" x14ac:dyDescent="0.3">
      <c r="A255" s="63" t="s">
        <v>610</v>
      </c>
      <c r="B255" s="59">
        <v>80101500</v>
      </c>
      <c r="C255" s="50" t="s">
        <v>611</v>
      </c>
      <c r="D255" s="23" t="s">
        <v>39</v>
      </c>
      <c r="E255" s="23" t="s">
        <v>39</v>
      </c>
      <c r="F255" s="24" t="s">
        <v>54</v>
      </c>
      <c r="G255" s="59" t="s">
        <v>41</v>
      </c>
      <c r="H255" s="59" t="s">
        <v>582</v>
      </c>
      <c r="I255" s="59" t="s">
        <v>583</v>
      </c>
      <c r="J255" s="59" t="s">
        <v>43</v>
      </c>
      <c r="K255" s="62">
        <v>36000000</v>
      </c>
      <c r="L255" s="62">
        <v>36000000</v>
      </c>
      <c r="M255" s="24" t="s">
        <v>44</v>
      </c>
      <c r="N255" s="24" t="s">
        <v>17</v>
      </c>
      <c r="O255" s="24" t="s">
        <v>584</v>
      </c>
    </row>
    <row r="256" spans="1:15" s="30" customFormat="1" ht="46.8" x14ac:dyDescent="0.3">
      <c r="A256" s="63" t="s">
        <v>612</v>
      </c>
      <c r="B256" s="59">
        <v>80101500</v>
      </c>
      <c r="C256" s="50" t="s">
        <v>613</v>
      </c>
      <c r="D256" s="23" t="s">
        <v>39</v>
      </c>
      <c r="E256" s="23" t="s">
        <v>39</v>
      </c>
      <c r="F256" s="24" t="s">
        <v>54</v>
      </c>
      <c r="G256" s="59" t="s">
        <v>41</v>
      </c>
      <c r="H256" s="59" t="s">
        <v>582</v>
      </c>
      <c r="I256" s="59" t="s">
        <v>583</v>
      </c>
      <c r="J256" s="59" t="s">
        <v>43</v>
      </c>
      <c r="K256" s="62">
        <v>30000000</v>
      </c>
      <c r="L256" s="62">
        <v>30000000</v>
      </c>
      <c r="M256" s="24" t="s">
        <v>44</v>
      </c>
      <c r="N256" s="24" t="s">
        <v>17</v>
      </c>
      <c r="O256" s="24" t="s">
        <v>584</v>
      </c>
    </row>
    <row r="257" spans="1:15" s="22" customFormat="1" ht="46.8" x14ac:dyDescent="0.3">
      <c r="A257" s="63" t="s">
        <v>614</v>
      </c>
      <c r="B257" s="59">
        <v>80101500</v>
      </c>
      <c r="C257" s="50" t="s">
        <v>615</v>
      </c>
      <c r="D257" s="23" t="s">
        <v>39</v>
      </c>
      <c r="E257" s="23" t="s">
        <v>39</v>
      </c>
      <c r="F257" s="24" t="s">
        <v>54</v>
      </c>
      <c r="G257" s="59" t="s">
        <v>41</v>
      </c>
      <c r="H257" s="59" t="s">
        <v>582</v>
      </c>
      <c r="I257" s="59" t="s">
        <v>583</v>
      </c>
      <c r="J257" s="59" t="s">
        <v>43</v>
      </c>
      <c r="K257" s="62">
        <v>90000000</v>
      </c>
      <c r="L257" s="62">
        <v>90000000</v>
      </c>
      <c r="M257" s="24" t="s">
        <v>44</v>
      </c>
      <c r="N257" s="24" t="s">
        <v>17</v>
      </c>
      <c r="O257" s="24" t="s">
        <v>584</v>
      </c>
    </row>
    <row r="258" spans="1:15" s="30" customFormat="1" ht="46.8" x14ac:dyDescent="0.3">
      <c r="A258" s="63" t="s">
        <v>616</v>
      </c>
      <c r="B258" s="59">
        <v>80101500</v>
      </c>
      <c r="C258" s="50" t="s">
        <v>613</v>
      </c>
      <c r="D258" s="23" t="s">
        <v>39</v>
      </c>
      <c r="E258" s="23" t="s">
        <v>39</v>
      </c>
      <c r="F258" s="24" t="s">
        <v>54</v>
      </c>
      <c r="G258" s="59" t="s">
        <v>41</v>
      </c>
      <c r="H258" s="59" t="s">
        <v>582</v>
      </c>
      <c r="I258" s="59" t="s">
        <v>583</v>
      </c>
      <c r="J258" s="59" t="s">
        <v>43</v>
      </c>
      <c r="K258" s="62">
        <v>36000000</v>
      </c>
      <c r="L258" s="62">
        <v>36000000</v>
      </c>
      <c r="M258" s="24" t="s">
        <v>44</v>
      </c>
      <c r="N258" s="24" t="s">
        <v>17</v>
      </c>
      <c r="O258" s="24" t="s">
        <v>584</v>
      </c>
    </row>
    <row r="259" spans="1:15" s="22" customFormat="1" ht="46.8" x14ac:dyDescent="0.3">
      <c r="A259" s="63" t="s">
        <v>617</v>
      </c>
      <c r="B259" s="59">
        <v>80101500</v>
      </c>
      <c r="C259" s="50" t="s">
        <v>613</v>
      </c>
      <c r="D259" s="23" t="s">
        <v>39</v>
      </c>
      <c r="E259" s="23" t="s">
        <v>39</v>
      </c>
      <c r="F259" s="24" t="s">
        <v>54</v>
      </c>
      <c r="G259" s="59" t="s">
        <v>41</v>
      </c>
      <c r="H259" s="59" t="s">
        <v>582</v>
      </c>
      <c r="I259" s="59" t="s">
        <v>583</v>
      </c>
      <c r="J259" s="59" t="s">
        <v>43</v>
      </c>
      <c r="K259" s="62">
        <v>22800000</v>
      </c>
      <c r="L259" s="62">
        <v>22800000</v>
      </c>
      <c r="M259" s="24" t="s">
        <v>44</v>
      </c>
      <c r="N259" s="24" t="s">
        <v>17</v>
      </c>
      <c r="O259" s="24" t="s">
        <v>584</v>
      </c>
    </row>
    <row r="260" spans="1:15" s="30" customFormat="1" ht="46.8" x14ac:dyDescent="0.3">
      <c r="A260" s="63" t="s">
        <v>618</v>
      </c>
      <c r="B260" s="59">
        <v>80101500</v>
      </c>
      <c r="C260" s="51" t="s">
        <v>591</v>
      </c>
      <c r="D260" s="23" t="s">
        <v>39</v>
      </c>
      <c r="E260" s="23" t="s">
        <v>39</v>
      </c>
      <c r="F260" s="24" t="s">
        <v>54</v>
      </c>
      <c r="G260" s="59" t="s">
        <v>41</v>
      </c>
      <c r="H260" s="59" t="s">
        <v>582</v>
      </c>
      <c r="I260" s="59" t="s">
        <v>583</v>
      </c>
      <c r="J260" s="59" t="s">
        <v>43</v>
      </c>
      <c r="K260" s="62">
        <v>18000000</v>
      </c>
      <c r="L260" s="62">
        <v>18000000</v>
      </c>
      <c r="M260" s="24" t="s">
        <v>44</v>
      </c>
      <c r="N260" s="24" t="s">
        <v>17</v>
      </c>
      <c r="O260" s="24" t="s">
        <v>584</v>
      </c>
    </row>
    <row r="261" spans="1:15" s="22" customFormat="1" ht="46.8" x14ac:dyDescent="0.3">
      <c r="A261" s="63" t="s">
        <v>619</v>
      </c>
      <c r="B261" s="59">
        <v>80101500</v>
      </c>
      <c r="C261" s="50" t="s">
        <v>613</v>
      </c>
      <c r="D261" s="23" t="s">
        <v>39</v>
      </c>
      <c r="E261" s="23" t="s">
        <v>39</v>
      </c>
      <c r="F261" s="24" t="s">
        <v>54</v>
      </c>
      <c r="G261" s="59" t="s">
        <v>41</v>
      </c>
      <c r="H261" s="59" t="s">
        <v>582</v>
      </c>
      <c r="I261" s="59" t="s">
        <v>583</v>
      </c>
      <c r="J261" s="59" t="s">
        <v>43</v>
      </c>
      <c r="K261" s="62">
        <v>24000000</v>
      </c>
      <c r="L261" s="62">
        <v>24000000</v>
      </c>
      <c r="M261" s="24" t="s">
        <v>44</v>
      </c>
      <c r="N261" s="24" t="s">
        <v>17</v>
      </c>
      <c r="O261" s="24" t="s">
        <v>584</v>
      </c>
    </row>
    <row r="262" spans="1:15" s="22" customFormat="1" ht="46.8" x14ac:dyDescent="0.3">
      <c r="A262" s="63" t="s">
        <v>620</v>
      </c>
      <c r="B262" s="59">
        <v>80101500</v>
      </c>
      <c r="C262" s="50" t="s">
        <v>621</v>
      </c>
      <c r="D262" s="23" t="s">
        <v>39</v>
      </c>
      <c r="E262" s="23" t="s">
        <v>39</v>
      </c>
      <c r="F262" s="24" t="s">
        <v>54</v>
      </c>
      <c r="G262" s="59" t="s">
        <v>41</v>
      </c>
      <c r="H262" s="59" t="s">
        <v>582</v>
      </c>
      <c r="I262" s="59" t="s">
        <v>583</v>
      </c>
      <c r="J262" s="59" t="s">
        <v>43</v>
      </c>
      <c r="K262" s="62">
        <v>25800000</v>
      </c>
      <c r="L262" s="62">
        <v>25800000</v>
      </c>
      <c r="M262" s="24" t="s">
        <v>44</v>
      </c>
      <c r="N262" s="24" t="s">
        <v>17</v>
      </c>
      <c r="O262" s="24" t="s">
        <v>584</v>
      </c>
    </row>
    <row r="263" spans="1:15" s="22" customFormat="1" ht="46.8" x14ac:dyDescent="0.3">
      <c r="A263" s="63" t="s">
        <v>622</v>
      </c>
      <c r="B263" s="59">
        <v>80101500</v>
      </c>
      <c r="C263" s="50" t="s">
        <v>621</v>
      </c>
      <c r="D263" s="23" t="s">
        <v>39</v>
      </c>
      <c r="E263" s="23" t="s">
        <v>39</v>
      </c>
      <c r="F263" s="24" t="s">
        <v>54</v>
      </c>
      <c r="G263" s="59" t="s">
        <v>41</v>
      </c>
      <c r="H263" s="59" t="s">
        <v>582</v>
      </c>
      <c r="I263" s="59" t="s">
        <v>583</v>
      </c>
      <c r="J263" s="59" t="s">
        <v>43</v>
      </c>
      <c r="K263" s="62">
        <v>25800000</v>
      </c>
      <c r="L263" s="62">
        <v>25800000</v>
      </c>
      <c r="M263" s="24" t="s">
        <v>44</v>
      </c>
      <c r="N263" s="24" t="s">
        <v>17</v>
      </c>
      <c r="O263" s="24" t="s">
        <v>584</v>
      </c>
    </row>
    <row r="264" spans="1:15" s="22" customFormat="1" ht="46.8" x14ac:dyDescent="0.3">
      <c r="A264" s="63" t="s">
        <v>623</v>
      </c>
      <c r="B264" s="59">
        <v>80101500</v>
      </c>
      <c r="C264" s="50" t="s">
        <v>624</v>
      </c>
      <c r="D264" s="23" t="s">
        <v>39</v>
      </c>
      <c r="E264" s="23" t="s">
        <v>39</v>
      </c>
      <c r="F264" s="24" t="s">
        <v>54</v>
      </c>
      <c r="G264" s="59" t="s">
        <v>41</v>
      </c>
      <c r="H264" s="59" t="s">
        <v>582</v>
      </c>
      <c r="I264" s="59" t="s">
        <v>583</v>
      </c>
      <c r="J264" s="59" t="s">
        <v>43</v>
      </c>
      <c r="K264" s="62">
        <v>28200000</v>
      </c>
      <c r="L264" s="62">
        <v>28200000</v>
      </c>
      <c r="M264" s="24" t="s">
        <v>44</v>
      </c>
      <c r="N264" s="24" t="s">
        <v>17</v>
      </c>
      <c r="O264" s="24" t="s">
        <v>584</v>
      </c>
    </row>
    <row r="265" spans="1:15" s="22" customFormat="1" ht="46.8" x14ac:dyDescent="0.3">
      <c r="A265" s="63" t="s">
        <v>625</v>
      </c>
      <c r="B265" s="59">
        <v>80101500</v>
      </c>
      <c r="C265" s="50" t="s">
        <v>626</v>
      </c>
      <c r="D265" s="23" t="s">
        <v>39</v>
      </c>
      <c r="E265" s="23" t="s">
        <v>39</v>
      </c>
      <c r="F265" s="24" t="s">
        <v>40</v>
      </c>
      <c r="G265" s="59" t="s">
        <v>41</v>
      </c>
      <c r="H265" s="59" t="s">
        <v>582</v>
      </c>
      <c r="I265" s="59" t="s">
        <v>583</v>
      </c>
      <c r="J265" s="59" t="s">
        <v>43</v>
      </c>
      <c r="K265" s="62">
        <v>27600000</v>
      </c>
      <c r="L265" s="62">
        <v>27600000</v>
      </c>
      <c r="M265" s="24" t="s">
        <v>44</v>
      </c>
      <c r="N265" s="24" t="s">
        <v>17</v>
      </c>
      <c r="O265" s="24" t="s">
        <v>584</v>
      </c>
    </row>
    <row r="266" spans="1:15" s="22" customFormat="1" ht="46.8" x14ac:dyDescent="0.3">
      <c r="A266" s="63" t="s">
        <v>627</v>
      </c>
      <c r="B266" s="59">
        <v>80101500</v>
      </c>
      <c r="C266" s="50" t="s">
        <v>626</v>
      </c>
      <c r="D266" s="23" t="s">
        <v>39</v>
      </c>
      <c r="E266" s="23" t="s">
        <v>39</v>
      </c>
      <c r="F266" s="24" t="s">
        <v>54</v>
      </c>
      <c r="G266" s="59" t="s">
        <v>41</v>
      </c>
      <c r="H266" s="59" t="s">
        <v>582</v>
      </c>
      <c r="I266" s="59" t="s">
        <v>583</v>
      </c>
      <c r="J266" s="59" t="s">
        <v>43</v>
      </c>
      <c r="K266" s="62">
        <v>25800000</v>
      </c>
      <c r="L266" s="62">
        <v>25800000</v>
      </c>
      <c r="M266" s="24" t="s">
        <v>44</v>
      </c>
      <c r="N266" s="24" t="s">
        <v>17</v>
      </c>
      <c r="O266" s="24" t="s">
        <v>584</v>
      </c>
    </row>
    <row r="267" spans="1:15" s="22" customFormat="1" ht="46.8" x14ac:dyDescent="0.3">
      <c r="A267" s="63" t="s">
        <v>628</v>
      </c>
      <c r="B267" s="59">
        <v>80101500</v>
      </c>
      <c r="C267" s="50" t="s">
        <v>626</v>
      </c>
      <c r="D267" s="23" t="s">
        <v>39</v>
      </c>
      <c r="E267" s="23" t="s">
        <v>39</v>
      </c>
      <c r="F267" s="24" t="s">
        <v>54</v>
      </c>
      <c r="G267" s="59" t="s">
        <v>41</v>
      </c>
      <c r="H267" s="59" t="s">
        <v>582</v>
      </c>
      <c r="I267" s="59" t="s">
        <v>583</v>
      </c>
      <c r="J267" s="59" t="s">
        <v>43</v>
      </c>
      <c r="K267" s="62">
        <v>25800000</v>
      </c>
      <c r="L267" s="62">
        <v>25800000</v>
      </c>
      <c r="M267" s="24" t="s">
        <v>44</v>
      </c>
      <c r="N267" s="24" t="s">
        <v>17</v>
      </c>
      <c r="O267" s="24" t="s">
        <v>584</v>
      </c>
    </row>
    <row r="268" spans="1:15" s="22" customFormat="1" ht="46.8" x14ac:dyDescent="0.3">
      <c r="A268" s="63" t="s">
        <v>629</v>
      </c>
      <c r="B268" s="59">
        <v>80101500</v>
      </c>
      <c r="C268" s="50" t="s">
        <v>630</v>
      </c>
      <c r="D268" s="23" t="s">
        <v>39</v>
      </c>
      <c r="E268" s="23" t="s">
        <v>39</v>
      </c>
      <c r="F268" s="24" t="s">
        <v>54</v>
      </c>
      <c r="G268" s="59" t="s">
        <v>41</v>
      </c>
      <c r="H268" s="59" t="s">
        <v>582</v>
      </c>
      <c r="I268" s="59" t="s">
        <v>583</v>
      </c>
      <c r="J268" s="59" t="s">
        <v>43</v>
      </c>
      <c r="K268" s="62">
        <v>60000000</v>
      </c>
      <c r="L268" s="62">
        <v>60000000</v>
      </c>
      <c r="M268" s="24" t="s">
        <v>44</v>
      </c>
      <c r="N268" s="24" t="s">
        <v>17</v>
      </c>
      <c r="O268" s="24" t="s">
        <v>584</v>
      </c>
    </row>
    <row r="269" spans="1:15" s="22" customFormat="1" ht="46.8" x14ac:dyDescent="0.3">
      <c r="A269" s="63" t="s">
        <v>631</v>
      </c>
      <c r="B269" s="59">
        <v>80101500</v>
      </c>
      <c r="C269" s="50" t="s">
        <v>632</v>
      </c>
      <c r="D269" s="23" t="s">
        <v>39</v>
      </c>
      <c r="E269" s="23" t="s">
        <v>39</v>
      </c>
      <c r="F269" s="24" t="s">
        <v>54</v>
      </c>
      <c r="G269" s="59" t="s">
        <v>41</v>
      </c>
      <c r="H269" s="59" t="s">
        <v>582</v>
      </c>
      <c r="I269" s="59" t="s">
        <v>583</v>
      </c>
      <c r="J269" s="59" t="s">
        <v>43</v>
      </c>
      <c r="K269" s="62">
        <v>54000000</v>
      </c>
      <c r="L269" s="62">
        <v>54000000</v>
      </c>
      <c r="M269" s="24" t="s">
        <v>44</v>
      </c>
      <c r="N269" s="24" t="s">
        <v>17</v>
      </c>
      <c r="O269" s="24" t="s">
        <v>584</v>
      </c>
    </row>
    <row r="270" spans="1:15" s="22" customFormat="1" ht="62.4" x14ac:dyDescent="0.3">
      <c r="A270" s="63" t="s">
        <v>633</v>
      </c>
      <c r="B270" s="59">
        <v>80101500</v>
      </c>
      <c r="C270" s="50" t="s">
        <v>634</v>
      </c>
      <c r="D270" s="23" t="s">
        <v>39</v>
      </c>
      <c r="E270" s="23" t="s">
        <v>39</v>
      </c>
      <c r="F270" s="24" t="s">
        <v>54</v>
      </c>
      <c r="G270" s="59" t="s">
        <v>41</v>
      </c>
      <c r="H270" s="59" t="s">
        <v>583</v>
      </c>
      <c r="I270" s="59" t="s">
        <v>583</v>
      </c>
      <c r="J270" s="59" t="s">
        <v>43</v>
      </c>
      <c r="K270" s="62">
        <v>34980000</v>
      </c>
      <c r="L270" s="62">
        <v>34980000</v>
      </c>
      <c r="M270" s="24" t="s">
        <v>44</v>
      </c>
      <c r="N270" s="24" t="s">
        <v>17</v>
      </c>
      <c r="O270" s="24" t="s">
        <v>635</v>
      </c>
    </row>
    <row r="271" spans="1:15" s="22" customFormat="1" ht="62.4" x14ac:dyDescent="0.3">
      <c r="A271" s="63" t="s">
        <v>636</v>
      </c>
      <c r="B271" s="59">
        <v>80101500</v>
      </c>
      <c r="C271" s="50" t="s">
        <v>637</v>
      </c>
      <c r="D271" s="23" t="s">
        <v>39</v>
      </c>
      <c r="E271" s="23" t="s">
        <v>39</v>
      </c>
      <c r="F271" s="24" t="s">
        <v>54</v>
      </c>
      <c r="G271" s="59" t="s">
        <v>41</v>
      </c>
      <c r="H271" s="59" t="s">
        <v>583</v>
      </c>
      <c r="I271" s="59" t="s">
        <v>583</v>
      </c>
      <c r="J271" s="59" t="s">
        <v>43</v>
      </c>
      <c r="K271" s="62">
        <v>27000000</v>
      </c>
      <c r="L271" s="62">
        <v>27000000</v>
      </c>
      <c r="M271" s="24" t="s">
        <v>44</v>
      </c>
      <c r="N271" s="24" t="s">
        <v>17</v>
      </c>
      <c r="O271" s="24" t="s">
        <v>635</v>
      </c>
    </row>
    <row r="272" spans="1:15" s="22" customFormat="1" ht="62.4" x14ac:dyDescent="0.3">
      <c r="A272" s="63" t="s">
        <v>638</v>
      </c>
      <c r="B272" s="59">
        <v>80101500</v>
      </c>
      <c r="C272" s="50" t="s">
        <v>639</v>
      </c>
      <c r="D272" s="23" t="s">
        <v>39</v>
      </c>
      <c r="E272" s="23" t="s">
        <v>39</v>
      </c>
      <c r="F272" s="24" t="s">
        <v>54</v>
      </c>
      <c r="G272" s="59" t="s">
        <v>41</v>
      </c>
      <c r="H272" s="59" t="s">
        <v>583</v>
      </c>
      <c r="I272" s="59" t="s">
        <v>583</v>
      </c>
      <c r="J272" s="59" t="s">
        <v>43</v>
      </c>
      <c r="K272" s="62">
        <v>96000000</v>
      </c>
      <c r="L272" s="62">
        <v>96000000</v>
      </c>
      <c r="M272" s="24" t="s">
        <v>44</v>
      </c>
      <c r="N272" s="24" t="s">
        <v>17</v>
      </c>
      <c r="O272" s="24" t="s">
        <v>635</v>
      </c>
    </row>
    <row r="273" spans="1:15" s="22" customFormat="1" ht="31.2" x14ac:dyDescent="0.3">
      <c r="A273" s="63" t="s">
        <v>640</v>
      </c>
      <c r="B273" s="59">
        <v>80101500</v>
      </c>
      <c r="C273" s="50" t="s">
        <v>641</v>
      </c>
      <c r="D273" s="23" t="s">
        <v>39</v>
      </c>
      <c r="E273" s="23" t="s">
        <v>39</v>
      </c>
      <c r="F273" s="24" t="s">
        <v>54</v>
      </c>
      <c r="G273" s="59" t="s">
        <v>41</v>
      </c>
      <c r="H273" s="59" t="s">
        <v>583</v>
      </c>
      <c r="I273" s="59" t="s">
        <v>583</v>
      </c>
      <c r="J273" s="59" t="s">
        <v>43</v>
      </c>
      <c r="K273" s="62">
        <v>39000000</v>
      </c>
      <c r="L273" s="62">
        <v>39000000</v>
      </c>
      <c r="M273" s="24" t="s">
        <v>44</v>
      </c>
      <c r="N273" s="24" t="s">
        <v>17</v>
      </c>
      <c r="O273" s="24" t="s">
        <v>642</v>
      </c>
    </row>
    <row r="274" spans="1:15" s="22" customFormat="1" ht="93.6" x14ac:dyDescent="0.3">
      <c r="A274" s="63" t="s">
        <v>643</v>
      </c>
      <c r="B274" s="59">
        <v>80101500</v>
      </c>
      <c r="C274" s="50" t="s">
        <v>644</v>
      </c>
      <c r="D274" s="23" t="s">
        <v>39</v>
      </c>
      <c r="E274" s="23" t="s">
        <v>39</v>
      </c>
      <c r="F274" s="59" t="s">
        <v>137</v>
      </c>
      <c r="G274" s="59" t="s">
        <v>41</v>
      </c>
      <c r="H274" s="59" t="s">
        <v>583</v>
      </c>
      <c r="I274" s="59" t="s">
        <v>583</v>
      </c>
      <c r="J274" s="59" t="s">
        <v>43</v>
      </c>
      <c r="K274" s="62">
        <v>5303088</v>
      </c>
      <c r="L274" s="62">
        <v>5303088</v>
      </c>
      <c r="M274" s="24" t="s">
        <v>44</v>
      </c>
      <c r="N274" s="24" t="s">
        <v>17</v>
      </c>
      <c r="O274" s="24" t="s">
        <v>645</v>
      </c>
    </row>
    <row r="275" spans="1:15" s="22" customFormat="1" ht="46.8" x14ac:dyDescent="0.3">
      <c r="A275" s="63" t="s">
        <v>646</v>
      </c>
      <c r="B275" s="59">
        <v>80101500</v>
      </c>
      <c r="C275" s="29" t="s">
        <v>647</v>
      </c>
      <c r="D275" s="23" t="s">
        <v>39</v>
      </c>
      <c r="E275" s="23" t="s">
        <v>39</v>
      </c>
      <c r="F275" s="24" t="s">
        <v>54</v>
      </c>
      <c r="G275" s="59" t="s">
        <v>41</v>
      </c>
      <c r="H275" s="59" t="s">
        <v>582</v>
      </c>
      <c r="I275" s="59" t="s">
        <v>583</v>
      </c>
      <c r="J275" s="59" t="s">
        <v>43</v>
      </c>
      <c r="K275" s="61">
        <v>36000000</v>
      </c>
      <c r="L275" s="61">
        <v>36000000</v>
      </c>
      <c r="M275" s="24" t="s">
        <v>44</v>
      </c>
      <c r="N275" s="24" t="s">
        <v>17</v>
      </c>
      <c r="O275" s="24" t="s">
        <v>584</v>
      </c>
    </row>
    <row r="276" spans="1:15" s="22" customFormat="1" ht="46.8" x14ac:dyDescent="0.3">
      <c r="A276" s="63" t="s">
        <v>648</v>
      </c>
      <c r="B276" s="59">
        <v>80101500</v>
      </c>
      <c r="C276" s="29" t="s">
        <v>649</v>
      </c>
      <c r="D276" s="23" t="s">
        <v>39</v>
      </c>
      <c r="E276" s="23" t="s">
        <v>39</v>
      </c>
      <c r="F276" s="24" t="s">
        <v>54</v>
      </c>
      <c r="G276" s="59" t="s">
        <v>41</v>
      </c>
      <c r="H276" s="59" t="s">
        <v>583</v>
      </c>
      <c r="I276" s="59" t="s">
        <v>583</v>
      </c>
      <c r="J276" s="59" t="s">
        <v>43</v>
      </c>
      <c r="K276" s="61">
        <v>36000000</v>
      </c>
      <c r="L276" s="61">
        <v>36000000</v>
      </c>
      <c r="M276" s="24" t="s">
        <v>44</v>
      </c>
      <c r="N276" s="24" t="s">
        <v>17</v>
      </c>
      <c r="O276" s="24" t="s">
        <v>584</v>
      </c>
    </row>
    <row r="277" spans="1:15" s="22" customFormat="1" ht="62.4" x14ac:dyDescent="0.3">
      <c r="A277" s="63" t="s">
        <v>650</v>
      </c>
      <c r="B277" s="59">
        <v>80101500</v>
      </c>
      <c r="C277" s="29" t="s">
        <v>651</v>
      </c>
      <c r="D277" s="23" t="s">
        <v>39</v>
      </c>
      <c r="E277" s="23" t="s">
        <v>39</v>
      </c>
      <c r="F277" s="24" t="s">
        <v>54</v>
      </c>
      <c r="G277" s="59" t="s">
        <v>41</v>
      </c>
      <c r="H277" s="59" t="s">
        <v>583</v>
      </c>
      <c r="I277" s="59" t="s">
        <v>583</v>
      </c>
      <c r="J277" s="59" t="s">
        <v>43</v>
      </c>
      <c r="K277" s="61">
        <v>18000000</v>
      </c>
      <c r="L277" s="61">
        <v>18000000</v>
      </c>
      <c r="M277" s="24" t="s">
        <v>44</v>
      </c>
      <c r="N277" s="24" t="s">
        <v>17</v>
      </c>
      <c r="O277" s="24" t="s">
        <v>635</v>
      </c>
    </row>
    <row r="278" spans="1:15" s="22" customFormat="1" ht="31.2" x14ac:dyDescent="0.3">
      <c r="A278" s="63" t="s">
        <v>652</v>
      </c>
      <c r="B278" s="59">
        <v>84111600</v>
      </c>
      <c r="C278" s="50" t="s">
        <v>653</v>
      </c>
      <c r="D278" s="23" t="s">
        <v>39</v>
      </c>
      <c r="E278" s="23" t="s">
        <v>62</v>
      </c>
      <c r="F278" s="24" t="s">
        <v>54</v>
      </c>
      <c r="G278" s="59" t="s">
        <v>41</v>
      </c>
      <c r="H278" s="59" t="s">
        <v>654</v>
      </c>
      <c r="I278" s="59" t="s">
        <v>655</v>
      </c>
      <c r="J278" s="59" t="s">
        <v>51</v>
      </c>
      <c r="K278" s="62">
        <v>90000000</v>
      </c>
      <c r="L278" s="62">
        <v>90000000</v>
      </c>
      <c r="M278" s="24" t="s">
        <v>44</v>
      </c>
      <c r="N278" s="24" t="s">
        <v>17</v>
      </c>
      <c r="O278" s="24" t="s">
        <v>656</v>
      </c>
    </row>
    <row r="279" spans="1:15" s="22" customFormat="1" ht="31.2" x14ac:dyDescent="0.3">
      <c r="A279" s="63" t="s">
        <v>657</v>
      </c>
      <c r="B279" s="59">
        <v>80101508</v>
      </c>
      <c r="C279" s="50" t="s">
        <v>658</v>
      </c>
      <c r="D279" s="23" t="s">
        <v>39</v>
      </c>
      <c r="E279" s="23" t="s">
        <v>81</v>
      </c>
      <c r="F279" s="24" t="s">
        <v>69</v>
      </c>
      <c r="G279" s="59" t="s">
        <v>41</v>
      </c>
      <c r="H279" s="59" t="s">
        <v>654</v>
      </c>
      <c r="I279" s="59" t="s">
        <v>655</v>
      </c>
      <c r="J279" s="59" t="s">
        <v>659</v>
      </c>
      <c r="K279" s="62">
        <v>4998000</v>
      </c>
      <c r="L279" s="62">
        <v>4998000</v>
      </c>
      <c r="M279" s="24" t="s">
        <v>44</v>
      </c>
      <c r="N279" s="24" t="s">
        <v>17</v>
      </c>
      <c r="O279" s="24" t="s">
        <v>656</v>
      </c>
    </row>
    <row r="280" spans="1:15" s="22" customFormat="1" ht="31.2" x14ac:dyDescent="0.3">
      <c r="A280" s="63" t="s">
        <v>660</v>
      </c>
      <c r="B280" s="59">
        <v>84111600</v>
      </c>
      <c r="C280" s="50" t="s">
        <v>661</v>
      </c>
      <c r="D280" s="23" t="s">
        <v>39</v>
      </c>
      <c r="E280" s="23" t="s">
        <v>39</v>
      </c>
      <c r="F280" s="59" t="s">
        <v>40</v>
      </c>
      <c r="G280" s="59" t="s">
        <v>41</v>
      </c>
      <c r="H280" s="59" t="s">
        <v>654</v>
      </c>
      <c r="I280" s="59" t="s">
        <v>655</v>
      </c>
      <c r="J280" s="59" t="s">
        <v>662</v>
      </c>
      <c r="K280" s="62">
        <v>64000000</v>
      </c>
      <c r="L280" s="62">
        <v>64000000</v>
      </c>
      <c r="M280" s="24" t="s">
        <v>44</v>
      </c>
      <c r="N280" s="24" t="s">
        <v>17</v>
      </c>
      <c r="O280" s="24" t="s">
        <v>656</v>
      </c>
    </row>
    <row r="281" spans="1:15" s="22" customFormat="1" ht="31.2" x14ac:dyDescent="0.3">
      <c r="A281" s="63" t="s">
        <v>663</v>
      </c>
      <c r="B281" s="59">
        <v>80101500</v>
      </c>
      <c r="C281" s="50" t="s">
        <v>664</v>
      </c>
      <c r="D281" s="27" t="s">
        <v>63</v>
      </c>
      <c r="E281" s="23" t="s">
        <v>48</v>
      </c>
      <c r="F281" s="59" t="s">
        <v>137</v>
      </c>
      <c r="G281" s="59" t="s">
        <v>41</v>
      </c>
      <c r="H281" s="59" t="str">
        <f>+H279</f>
        <v>Dirección Sistemas de Gestión</v>
      </c>
      <c r="I281" s="59" t="str">
        <f>+I279</f>
        <v>Vicepresidencia de Planeación</v>
      </c>
      <c r="J281" s="59" t="s">
        <v>43</v>
      </c>
      <c r="K281" s="62">
        <v>45000000</v>
      </c>
      <c r="L281" s="62">
        <v>45000000</v>
      </c>
      <c r="M281" s="24" t="s">
        <v>44</v>
      </c>
      <c r="N281" s="24" t="s">
        <v>17</v>
      </c>
      <c r="O281" s="24" t="s">
        <v>656</v>
      </c>
    </row>
    <row r="282" spans="1:15" s="22" customFormat="1" ht="46.8" x14ac:dyDescent="0.3">
      <c r="A282" s="63" t="s">
        <v>665</v>
      </c>
      <c r="B282" s="59">
        <v>80141902</v>
      </c>
      <c r="C282" s="50" t="s">
        <v>666</v>
      </c>
      <c r="D282" s="27" t="s">
        <v>104</v>
      </c>
      <c r="E282" s="23" t="s">
        <v>97</v>
      </c>
      <c r="F282" s="24" t="s">
        <v>74</v>
      </c>
      <c r="G282" s="59" t="s">
        <v>82</v>
      </c>
      <c r="H282" s="59" t="s">
        <v>655</v>
      </c>
      <c r="I282" s="59" t="s">
        <v>655</v>
      </c>
      <c r="J282" s="59" t="s">
        <v>667</v>
      </c>
      <c r="K282" s="62">
        <v>30988525</v>
      </c>
      <c r="L282" s="62">
        <v>30988525</v>
      </c>
      <c r="M282" s="24" t="s">
        <v>44</v>
      </c>
      <c r="N282" s="24" t="s">
        <v>17</v>
      </c>
      <c r="O282" s="24" t="s">
        <v>668</v>
      </c>
    </row>
    <row r="283" spans="1:15" s="22" customFormat="1" ht="31.2" x14ac:dyDescent="0.3">
      <c r="A283" s="63" t="s">
        <v>669</v>
      </c>
      <c r="B283" s="59">
        <v>80101500</v>
      </c>
      <c r="C283" s="50" t="s">
        <v>670</v>
      </c>
      <c r="D283" s="27" t="s">
        <v>48</v>
      </c>
      <c r="E283" s="23" t="s">
        <v>132</v>
      </c>
      <c r="F283" s="59" t="s">
        <v>40</v>
      </c>
      <c r="G283" s="59" t="s">
        <v>41</v>
      </c>
      <c r="H283" s="59" t="s">
        <v>655</v>
      </c>
      <c r="I283" s="59" t="s">
        <v>655</v>
      </c>
      <c r="J283" s="59" t="s">
        <v>670</v>
      </c>
      <c r="K283" s="62">
        <v>116373320</v>
      </c>
      <c r="L283" s="62">
        <v>116373320</v>
      </c>
      <c r="M283" s="24" t="s">
        <v>44</v>
      </c>
      <c r="N283" s="24" t="s">
        <v>17</v>
      </c>
      <c r="O283" s="24" t="s">
        <v>656</v>
      </c>
    </row>
    <row r="284" spans="1:15" s="22" customFormat="1" ht="31.2" x14ac:dyDescent="0.3">
      <c r="A284" s="63" t="s">
        <v>671</v>
      </c>
      <c r="B284" s="59">
        <v>80101500</v>
      </c>
      <c r="C284" s="50" t="s">
        <v>672</v>
      </c>
      <c r="D284" s="23" t="s">
        <v>39</v>
      </c>
      <c r="E284" s="23" t="s">
        <v>39</v>
      </c>
      <c r="F284" s="59" t="s">
        <v>541</v>
      </c>
      <c r="G284" s="59" t="s">
        <v>41</v>
      </c>
      <c r="H284" s="59" t="s">
        <v>655</v>
      </c>
      <c r="I284" s="59" t="s">
        <v>655</v>
      </c>
      <c r="J284" s="59" t="s">
        <v>43</v>
      </c>
      <c r="K284" s="62">
        <v>60495000</v>
      </c>
      <c r="L284" s="62">
        <v>60495000</v>
      </c>
      <c r="M284" s="24" t="s">
        <v>44</v>
      </c>
      <c r="N284" s="24" t="s">
        <v>17</v>
      </c>
      <c r="O284" s="24" t="s">
        <v>656</v>
      </c>
    </row>
    <row r="285" spans="1:15" s="22" customFormat="1" ht="62.4" x14ac:dyDescent="0.3">
      <c r="A285" s="63" t="s">
        <v>673</v>
      </c>
      <c r="B285" s="59" t="s">
        <v>674</v>
      </c>
      <c r="C285" s="50" t="s">
        <v>675</v>
      </c>
      <c r="D285" s="23" t="s">
        <v>39</v>
      </c>
      <c r="E285" s="23" t="s">
        <v>62</v>
      </c>
      <c r="F285" s="24" t="s">
        <v>455</v>
      </c>
      <c r="G285" s="59" t="s">
        <v>65</v>
      </c>
      <c r="H285" s="59" t="s">
        <v>676</v>
      </c>
      <c r="I285" s="59" t="s">
        <v>677</v>
      </c>
      <c r="J285" s="59" t="s">
        <v>675</v>
      </c>
      <c r="K285" s="62">
        <v>94258850</v>
      </c>
      <c r="L285" s="62">
        <v>94258850</v>
      </c>
      <c r="M285" s="24" t="s">
        <v>44</v>
      </c>
      <c r="N285" s="24" t="s">
        <v>17</v>
      </c>
      <c r="O285" s="24" t="s">
        <v>678</v>
      </c>
    </row>
    <row r="286" spans="1:15" s="22" customFormat="1" ht="62.4" x14ac:dyDescent="0.3">
      <c r="A286" s="63" t="s">
        <v>679</v>
      </c>
      <c r="B286" s="59">
        <v>80111500</v>
      </c>
      <c r="C286" s="50" t="s">
        <v>680</v>
      </c>
      <c r="D286" s="27" t="s">
        <v>63</v>
      </c>
      <c r="E286" s="23" t="s">
        <v>96</v>
      </c>
      <c r="F286" s="24" t="s">
        <v>214</v>
      </c>
      <c r="G286" s="59" t="s">
        <v>75</v>
      </c>
      <c r="H286" s="59" t="s">
        <v>676</v>
      </c>
      <c r="I286" s="59" t="s">
        <v>677</v>
      </c>
      <c r="J286" s="59" t="s">
        <v>681</v>
      </c>
      <c r="K286" s="62">
        <v>2048812057</v>
      </c>
      <c r="L286" s="62">
        <v>178868592</v>
      </c>
      <c r="M286" s="24" t="s">
        <v>210</v>
      </c>
      <c r="N286" s="24" t="s">
        <v>211</v>
      </c>
      <c r="O286" s="24" t="s">
        <v>678</v>
      </c>
    </row>
    <row r="287" spans="1:15" s="22" customFormat="1" ht="62.4" x14ac:dyDescent="0.3">
      <c r="A287" s="63" t="s">
        <v>682</v>
      </c>
      <c r="B287" s="59">
        <v>80101500</v>
      </c>
      <c r="C287" s="50" t="s">
        <v>683</v>
      </c>
      <c r="D287" s="27" t="s">
        <v>132</v>
      </c>
      <c r="E287" s="23" t="s">
        <v>96</v>
      </c>
      <c r="F287" s="24" t="s">
        <v>50</v>
      </c>
      <c r="G287" s="59" t="s">
        <v>65</v>
      </c>
      <c r="H287" s="59" t="s">
        <v>684</v>
      </c>
      <c r="I287" s="59" t="s">
        <v>677</v>
      </c>
      <c r="J287" s="59" t="s">
        <v>43</v>
      </c>
      <c r="K287" s="62">
        <v>203050000</v>
      </c>
      <c r="L287" s="62">
        <v>203050000</v>
      </c>
      <c r="M287" s="24" t="s">
        <v>44</v>
      </c>
      <c r="N287" s="24" t="s">
        <v>17</v>
      </c>
      <c r="O287" s="24" t="s">
        <v>685</v>
      </c>
    </row>
    <row r="288" spans="1:15" s="22" customFormat="1" ht="62.4" x14ac:dyDescent="0.3">
      <c r="A288" s="63" t="s">
        <v>686</v>
      </c>
      <c r="B288" s="59">
        <v>80141500</v>
      </c>
      <c r="C288" s="50" t="s">
        <v>687</v>
      </c>
      <c r="D288" s="27" t="s">
        <v>63</v>
      </c>
      <c r="E288" s="23" t="s">
        <v>48</v>
      </c>
      <c r="F288" s="24" t="s">
        <v>54</v>
      </c>
      <c r="G288" s="59" t="s">
        <v>41</v>
      </c>
      <c r="H288" s="59" t="s">
        <v>684</v>
      </c>
      <c r="I288" s="59" t="s">
        <v>677</v>
      </c>
      <c r="J288" s="59" t="s">
        <v>43</v>
      </c>
      <c r="K288" s="62">
        <v>3132000</v>
      </c>
      <c r="L288" s="62">
        <v>3132000</v>
      </c>
      <c r="M288" s="24" t="s">
        <v>44</v>
      </c>
      <c r="N288" s="24" t="s">
        <v>17</v>
      </c>
      <c r="O288" s="24" t="s">
        <v>685</v>
      </c>
    </row>
    <row r="289" spans="1:15" s="22" customFormat="1" ht="62.4" x14ac:dyDescent="0.3">
      <c r="A289" s="63" t="s">
        <v>688</v>
      </c>
      <c r="B289" s="59">
        <v>80141500</v>
      </c>
      <c r="C289" s="50" t="s">
        <v>689</v>
      </c>
      <c r="D289" s="27" t="s">
        <v>63</v>
      </c>
      <c r="E289" s="23" t="s">
        <v>48</v>
      </c>
      <c r="F289" s="24" t="s">
        <v>54</v>
      </c>
      <c r="G289" s="59" t="s">
        <v>41</v>
      </c>
      <c r="H289" s="59" t="s">
        <v>684</v>
      </c>
      <c r="I289" s="59" t="s">
        <v>677</v>
      </c>
      <c r="J289" s="59" t="s">
        <v>499</v>
      </c>
      <c r="K289" s="62">
        <v>36827000</v>
      </c>
      <c r="L289" s="62">
        <v>36827000</v>
      </c>
      <c r="M289" s="24" t="s">
        <v>44</v>
      </c>
      <c r="N289" s="24" t="s">
        <v>17</v>
      </c>
      <c r="O289" s="24" t="s">
        <v>685</v>
      </c>
    </row>
    <row r="290" spans="1:15" s="22" customFormat="1" ht="62.4" x14ac:dyDescent="0.3">
      <c r="A290" s="63" t="s">
        <v>690</v>
      </c>
      <c r="B290" s="59">
        <v>80111500</v>
      </c>
      <c r="C290" s="50" t="s">
        <v>691</v>
      </c>
      <c r="D290" s="27" t="s">
        <v>63</v>
      </c>
      <c r="E290" s="23" t="s">
        <v>48</v>
      </c>
      <c r="F290" s="24" t="s">
        <v>54</v>
      </c>
      <c r="G290" s="59" t="s">
        <v>41</v>
      </c>
      <c r="H290" s="59" t="s">
        <v>684</v>
      </c>
      <c r="I290" s="59" t="s">
        <v>677</v>
      </c>
      <c r="J290" s="59" t="s">
        <v>110</v>
      </c>
      <c r="K290" s="62">
        <v>52610000</v>
      </c>
      <c r="L290" s="62">
        <v>52610000</v>
      </c>
      <c r="M290" s="24" t="s">
        <v>44</v>
      </c>
      <c r="N290" s="24" t="s">
        <v>17</v>
      </c>
      <c r="O290" s="24" t="s">
        <v>685</v>
      </c>
    </row>
    <row r="291" spans="1:15" s="22" customFormat="1" ht="62.4" x14ac:dyDescent="0.3">
      <c r="A291" s="63" t="s">
        <v>692</v>
      </c>
      <c r="B291" s="59">
        <v>80111500</v>
      </c>
      <c r="C291" s="50" t="s">
        <v>693</v>
      </c>
      <c r="D291" s="27" t="s">
        <v>63</v>
      </c>
      <c r="E291" s="23" t="s">
        <v>48</v>
      </c>
      <c r="F291" s="24" t="s">
        <v>54</v>
      </c>
      <c r="G291" s="59" t="s">
        <v>41</v>
      </c>
      <c r="H291" s="59" t="s">
        <v>684</v>
      </c>
      <c r="I291" s="59" t="s">
        <v>677</v>
      </c>
      <c r="J291" s="59" t="s">
        <v>66</v>
      </c>
      <c r="K291" s="62">
        <v>42088000</v>
      </c>
      <c r="L291" s="62">
        <v>42088000</v>
      </c>
      <c r="M291" s="24" t="s">
        <v>44</v>
      </c>
      <c r="N291" s="24" t="s">
        <v>17</v>
      </c>
      <c r="O291" s="24" t="s">
        <v>685</v>
      </c>
    </row>
    <row r="292" spans="1:15" s="22" customFormat="1" ht="62.4" x14ac:dyDescent="0.3">
      <c r="A292" s="63" t="s">
        <v>694</v>
      </c>
      <c r="B292" s="59">
        <v>80101500</v>
      </c>
      <c r="C292" s="50" t="s">
        <v>695</v>
      </c>
      <c r="D292" s="23" t="s">
        <v>39</v>
      </c>
      <c r="E292" s="23" t="s">
        <v>39</v>
      </c>
      <c r="F292" s="24" t="s">
        <v>696</v>
      </c>
      <c r="G292" s="59" t="s">
        <v>41</v>
      </c>
      <c r="H292" s="59" t="s">
        <v>676</v>
      </c>
      <c r="I292" s="59" t="s">
        <v>677</v>
      </c>
      <c r="J292" s="59" t="s">
        <v>43</v>
      </c>
      <c r="K292" s="62">
        <v>17333333</v>
      </c>
      <c r="L292" s="62">
        <v>17333333</v>
      </c>
      <c r="M292" s="24" t="s">
        <v>44</v>
      </c>
      <c r="N292" s="24" t="s">
        <v>17</v>
      </c>
      <c r="O292" s="24" t="s">
        <v>678</v>
      </c>
    </row>
    <row r="293" spans="1:15" s="9" customFormat="1" ht="62.4" x14ac:dyDescent="0.3">
      <c r="A293" s="63" t="s">
        <v>697</v>
      </c>
      <c r="B293" s="24">
        <v>80101500</v>
      </c>
      <c r="C293" s="25" t="s">
        <v>698</v>
      </c>
      <c r="D293" s="26" t="s">
        <v>39</v>
      </c>
      <c r="E293" s="26" t="s">
        <v>39</v>
      </c>
      <c r="F293" s="27" t="s">
        <v>137</v>
      </c>
      <c r="G293" s="69" t="s">
        <v>41</v>
      </c>
      <c r="H293" s="59" t="s">
        <v>684</v>
      </c>
      <c r="I293" s="59" t="s">
        <v>677</v>
      </c>
      <c r="J293" s="70" t="s">
        <v>43</v>
      </c>
      <c r="K293" s="62">
        <v>31875000</v>
      </c>
      <c r="L293" s="62">
        <v>31875000</v>
      </c>
      <c r="M293" s="24" t="s">
        <v>44</v>
      </c>
      <c r="N293" s="28" t="s">
        <v>17</v>
      </c>
      <c r="O293" s="24" t="s">
        <v>685</v>
      </c>
    </row>
    <row r="294" spans="1:15" s="9" customFormat="1" ht="62.4" x14ac:dyDescent="0.3">
      <c r="A294" s="63" t="s">
        <v>699</v>
      </c>
      <c r="B294" s="24">
        <v>80101500</v>
      </c>
      <c r="C294" s="31" t="s">
        <v>700</v>
      </c>
      <c r="D294" s="26" t="s">
        <v>39</v>
      </c>
      <c r="E294" s="26" t="s">
        <v>39</v>
      </c>
      <c r="F294" s="27" t="s">
        <v>137</v>
      </c>
      <c r="G294" s="69" t="s">
        <v>41</v>
      </c>
      <c r="H294" s="59" t="s">
        <v>684</v>
      </c>
      <c r="I294" s="59" t="s">
        <v>677</v>
      </c>
      <c r="J294" s="70" t="s">
        <v>43</v>
      </c>
      <c r="K294" s="62">
        <v>30000000</v>
      </c>
      <c r="L294" s="62">
        <v>30000000</v>
      </c>
      <c r="M294" s="24" t="s">
        <v>44</v>
      </c>
      <c r="N294" s="28" t="s">
        <v>17</v>
      </c>
      <c r="O294" s="24" t="s">
        <v>685</v>
      </c>
    </row>
    <row r="295" spans="1:15" s="9" customFormat="1" ht="62.4" x14ac:dyDescent="0.3">
      <c r="A295" s="63" t="s">
        <v>701</v>
      </c>
      <c r="B295" s="24">
        <v>80101500</v>
      </c>
      <c r="C295" s="31" t="s">
        <v>700</v>
      </c>
      <c r="D295" s="26" t="s">
        <v>39</v>
      </c>
      <c r="E295" s="26" t="s">
        <v>39</v>
      </c>
      <c r="F295" s="27" t="s">
        <v>137</v>
      </c>
      <c r="G295" s="69" t="s">
        <v>41</v>
      </c>
      <c r="H295" s="59" t="s">
        <v>684</v>
      </c>
      <c r="I295" s="59" t="s">
        <v>677</v>
      </c>
      <c r="J295" s="70" t="s">
        <v>43</v>
      </c>
      <c r="K295" s="62">
        <v>30000000</v>
      </c>
      <c r="L295" s="62">
        <v>30000000</v>
      </c>
      <c r="M295" s="24" t="s">
        <v>44</v>
      </c>
      <c r="N295" s="28" t="s">
        <v>17</v>
      </c>
      <c r="O295" s="24" t="s">
        <v>685</v>
      </c>
    </row>
    <row r="296" spans="1:15" s="22" customFormat="1" ht="46.8" x14ac:dyDescent="0.3">
      <c r="A296" s="63" t="s">
        <v>702</v>
      </c>
      <c r="B296" s="59">
        <v>81112000</v>
      </c>
      <c r="C296" s="50" t="s">
        <v>703</v>
      </c>
      <c r="D296" s="27" t="s">
        <v>80</v>
      </c>
      <c r="E296" s="23" t="s">
        <v>48</v>
      </c>
      <c r="F296" s="24" t="s">
        <v>69</v>
      </c>
      <c r="G296" s="59" t="s">
        <v>65</v>
      </c>
      <c r="H296" s="59" t="s">
        <v>704</v>
      </c>
      <c r="I296" s="59" t="s">
        <v>705</v>
      </c>
      <c r="J296" s="59" t="s">
        <v>706</v>
      </c>
      <c r="K296" s="62">
        <f>L296*2</f>
        <v>417680220</v>
      </c>
      <c r="L296" s="62">
        <v>208840110</v>
      </c>
      <c r="M296" s="24" t="s">
        <v>210</v>
      </c>
      <c r="N296" s="24" t="s">
        <v>211</v>
      </c>
      <c r="O296" s="24" t="s">
        <v>707</v>
      </c>
    </row>
    <row r="297" spans="1:15" s="22" customFormat="1" ht="93.6" x14ac:dyDescent="0.3">
      <c r="A297" s="63" t="s">
        <v>708</v>
      </c>
      <c r="B297" s="59" t="s">
        <v>709</v>
      </c>
      <c r="C297" s="50" t="s">
        <v>710</v>
      </c>
      <c r="D297" s="23" t="s">
        <v>81</v>
      </c>
      <c r="E297" s="23" t="s">
        <v>49</v>
      </c>
      <c r="F297" s="59" t="s">
        <v>208</v>
      </c>
      <c r="G297" s="59" t="s">
        <v>75</v>
      </c>
      <c r="H297" s="59" t="s">
        <v>704</v>
      </c>
      <c r="I297" s="59" t="s">
        <v>705</v>
      </c>
      <c r="J297" s="59" t="s">
        <v>711</v>
      </c>
      <c r="K297" s="62">
        <f>ROUND((L297/5)*36,0)</f>
        <v>15073920000</v>
      </c>
      <c r="L297" s="62">
        <v>2093600000</v>
      </c>
      <c r="M297" s="24" t="s">
        <v>210</v>
      </c>
      <c r="N297" s="24" t="s">
        <v>211</v>
      </c>
      <c r="O297" s="24" t="s">
        <v>707</v>
      </c>
    </row>
    <row r="298" spans="1:15" s="22" customFormat="1" ht="46.8" x14ac:dyDescent="0.3">
      <c r="A298" s="63" t="s">
        <v>712</v>
      </c>
      <c r="B298" s="59">
        <v>81112200</v>
      </c>
      <c r="C298" s="50" t="s">
        <v>713</v>
      </c>
      <c r="D298" s="27" t="s">
        <v>80</v>
      </c>
      <c r="E298" s="23" t="s">
        <v>48</v>
      </c>
      <c r="F298" s="24" t="s">
        <v>54</v>
      </c>
      <c r="G298" s="59" t="s">
        <v>65</v>
      </c>
      <c r="H298" s="59" t="s">
        <v>704</v>
      </c>
      <c r="I298" s="59" t="s">
        <v>705</v>
      </c>
      <c r="J298" s="59" t="s">
        <v>714</v>
      </c>
      <c r="K298" s="62">
        <v>68393000</v>
      </c>
      <c r="L298" s="62">
        <v>68393000</v>
      </c>
      <c r="M298" s="24" t="s">
        <v>44</v>
      </c>
      <c r="N298" s="24" t="s">
        <v>17</v>
      </c>
      <c r="O298" s="24" t="s">
        <v>707</v>
      </c>
    </row>
    <row r="299" spans="1:15" s="22" customFormat="1" ht="46.8" x14ac:dyDescent="0.3">
      <c r="A299" s="63" t="s">
        <v>715</v>
      </c>
      <c r="B299" s="59">
        <v>80101500</v>
      </c>
      <c r="C299" s="50" t="s">
        <v>716</v>
      </c>
      <c r="D299" s="23" t="s">
        <v>39</v>
      </c>
      <c r="E299" s="23" t="s">
        <v>39</v>
      </c>
      <c r="F299" s="24" t="s">
        <v>541</v>
      </c>
      <c r="G299" s="59" t="s">
        <v>41</v>
      </c>
      <c r="H299" s="59" t="s">
        <v>717</v>
      </c>
      <c r="I299" s="59" t="s">
        <v>705</v>
      </c>
      <c r="J299" s="59" t="s">
        <v>43</v>
      </c>
      <c r="K299" s="62">
        <v>10146076</v>
      </c>
      <c r="L299" s="62">
        <v>10146076</v>
      </c>
      <c r="M299" s="24" t="s">
        <v>44</v>
      </c>
      <c r="N299" s="24" t="s">
        <v>17</v>
      </c>
      <c r="O299" s="24" t="s">
        <v>718</v>
      </c>
    </row>
    <row r="300" spans="1:15" s="22" customFormat="1" ht="46.8" x14ac:dyDescent="0.3">
      <c r="A300" s="63" t="s">
        <v>719</v>
      </c>
      <c r="B300" s="59">
        <v>80101500</v>
      </c>
      <c r="C300" s="50" t="s">
        <v>720</v>
      </c>
      <c r="D300" s="23" t="s">
        <v>39</v>
      </c>
      <c r="E300" s="23" t="s">
        <v>39</v>
      </c>
      <c r="F300" s="24" t="s">
        <v>137</v>
      </c>
      <c r="G300" s="59" t="s">
        <v>41</v>
      </c>
      <c r="H300" s="59" t="s">
        <v>721</v>
      </c>
      <c r="I300" s="59" t="s">
        <v>705</v>
      </c>
      <c r="J300" s="59" t="s">
        <v>43</v>
      </c>
      <c r="K300" s="62">
        <v>25413754</v>
      </c>
      <c r="L300" s="62">
        <v>25413754</v>
      </c>
      <c r="M300" s="24" t="s">
        <v>44</v>
      </c>
      <c r="N300" s="24" t="s">
        <v>17</v>
      </c>
      <c r="O300" s="24" t="s">
        <v>722</v>
      </c>
    </row>
    <row r="301" spans="1:15" s="22" customFormat="1" ht="46.8" x14ac:dyDescent="0.3">
      <c r="A301" s="63" t="s">
        <v>723</v>
      </c>
      <c r="B301" s="59">
        <v>81141801</v>
      </c>
      <c r="C301" s="50" t="s">
        <v>724</v>
      </c>
      <c r="D301" s="23" t="s">
        <v>39</v>
      </c>
      <c r="E301" s="23" t="s">
        <v>62</v>
      </c>
      <c r="F301" s="24" t="s">
        <v>88</v>
      </c>
      <c r="G301" s="59" t="s">
        <v>75</v>
      </c>
      <c r="H301" s="59" t="s">
        <v>721</v>
      </c>
      <c r="I301" s="59" t="s">
        <v>705</v>
      </c>
      <c r="J301" s="59" t="s">
        <v>725</v>
      </c>
      <c r="K301" s="62">
        <v>946980000</v>
      </c>
      <c r="L301" s="62">
        <v>946980000</v>
      </c>
      <c r="M301" s="24" t="s">
        <v>44</v>
      </c>
      <c r="N301" s="24" t="s">
        <v>17</v>
      </c>
      <c r="O301" s="24" t="s">
        <v>722</v>
      </c>
    </row>
    <row r="302" spans="1:15" s="22" customFormat="1" ht="46.8" x14ac:dyDescent="0.3">
      <c r="A302" s="63" t="s">
        <v>726</v>
      </c>
      <c r="B302" s="59">
        <v>81112502</v>
      </c>
      <c r="C302" s="50" t="s">
        <v>727</v>
      </c>
      <c r="D302" s="23" t="s">
        <v>39</v>
      </c>
      <c r="E302" s="23" t="s">
        <v>73</v>
      </c>
      <c r="F302" s="24" t="s">
        <v>69</v>
      </c>
      <c r="G302" s="59" t="s">
        <v>82</v>
      </c>
      <c r="H302" s="59" t="s">
        <v>728</v>
      </c>
      <c r="I302" s="59" t="s">
        <v>705</v>
      </c>
      <c r="J302" s="59" t="s">
        <v>725</v>
      </c>
      <c r="K302" s="62">
        <v>7782282</v>
      </c>
      <c r="L302" s="62">
        <v>7782282</v>
      </c>
      <c r="M302" s="24" t="s">
        <v>44</v>
      </c>
      <c r="N302" s="24" t="s">
        <v>17</v>
      </c>
      <c r="O302" s="24" t="s">
        <v>729</v>
      </c>
    </row>
    <row r="303" spans="1:15" s="22" customFormat="1" ht="46.8" x14ac:dyDescent="0.3">
      <c r="A303" s="63" t="s">
        <v>730</v>
      </c>
      <c r="B303" s="59">
        <v>81112500</v>
      </c>
      <c r="C303" s="50" t="s">
        <v>731</v>
      </c>
      <c r="D303" s="27" t="s">
        <v>80</v>
      </c>
      <c r="E303" s="23" t="s">
        <v>63</v>
      </c>
      <c r="F303" s="24" t="s">
        <v>69</v>
      </c>
      <c r="G303" s="59" t="s">
        <v>82</v>
      </c>
      <c r="H303" s="59" t="s">
        <v>728</v>
      </c>
      <c r="I303" s="59" t="s">
        <v>705</v>
      </c>
      <c r="J303" s="59" t="s">
        <v>714</v>
      </c>
      <c r="K303" s="62">
        <v>7782282</v>
      </c>
      <c r="L303" s="62">
        <v>7782282</v>
      </c>
      <c r="M303" s="24" t="s">
        <v>44</v>
      </c>
      <c r="N303" s="24" t="s">
        <v>17</v>
      </c>
      <c r="O303" s="24" t="s">
        <v>729</v>
      </c>
    </row>
    <row r="304" spans="1:15" s="22" customFormat="1" ht="46.8" x14ac:dyDescent="0.3">
      <c r="A304" s="63" t="s">
        <v>732</v>
      </c>
      <c r="B304" s="59">
        <v>81112204</v>
      </c>
      <c r="C304" s="50" t="s">
        <v>733</v>
      </c>
      <c r="D304" s="23" t="s">
        <v>39</v>
      </c>
      <c r="E304" s="23" t="s">
        <v>80</v>
      </c>
      <c r="F304" s="24" t="s">
        <v>69</v>
      </c>
      <c r="G304" s="59" t="s">
        <v>41</v>
      </c>
      <c r="H304" s="59" t="s">
        <v>728</v>
      </c>
      <c r="I304" s="59" t="s">
        <v>705</v>
      </c>
      <c r="J304" s="59" t="s">
        <v>714</v>
      </c>
      <c r="K304" s="62">
        <v>46345663</v>
      </c>
      <c r="L304" s="62">
        <v>46345663</v>
      </c>
      <c r="M304" s="24" t="s">
        <v>44</v>
      </c>
      <c r="N304" s="24" t="s">
        <v>17</v>
      </c>
      <c r="O304" s="24" t="s">
        <v>729</v>
      </c>
    </row>
    <row r="305" spans="1:15" s="22" customFormat="1" ht="46.8" x14ac:dyDescent="0.3">
      <c r="A305" s="63" t="s">
        <v>734</v>
      </c>
      <c r="B305" s="59">
        <v>81112204</v>
      </c>
      <c r="C305" s="50" t="s">
        <v>735</v>
      </c>
      <c r="D305" s="23" t="s">
        <v>39</v>
      </c>
      <c r="E305" s="23" t="s">
        <v>39</v>
      </c>
      <c r="F305" s="24" t="s">
        <v>69</v>
      </c>
      <c r="G305" s="59" t="s">
        <v>65</v>
      </c>
      <c r="H305" s="59" t="s">
        <v>728</v>
      </c>
      <c r="I305" s="59" t="s">
        <v>705</v>
      </c>
      <c r="J305" s="59" t="s">
        <v>714</v>
      </c>
      <c r="K305" s="62">
        <v>173764853</v>
      </c>
      <c r="L305" s="62">
        <v>173764853</v>
      </c>
      <c r="M305" s="24" t="s">
        <v>44</v>
      </c>
      <c r="N305" s="24" t="s">
        <v>17</v>
      </c>
      <c r="O305" s="24" t="s">
        <v>729</v>
      </c>
    </row>
    <row r="306" spans="1:15" s="22" customFormat="1" ht="46.8" x14ac:dyDescent="0.3">
      <c r="A306" s="63" t="s">
        <v>736</v>
      </c>
      <c r="B306" s="59">
        <v>81112200</v>
      </c>
      <c r="C306" s="50" t="s">
        <v>737</v>
      </c>
      <c r="D306" s="27" t="s">
        <v>63</v>
      </c>
      <c r="E306" s="23" t="s">
        <v>49</v>
      </c>
      <c r="F306" s="24" t="s">
        <v>69</v>
      </c>
      <c r="G306" s="59" t="s">
        <v>41</v>
      </c>
      <c r="H306" s="59" t="s">
        <v>728</v>
      </c>
      <c r="I306" s="59" t="s">
        <v>705</v>
      </c>
      <c r="J306" s="59" t="s">
        <v>714</v>
      </c>
      <c r="K306" s="62">
        <v>116365955</v>
      </c>
      <c r="L306" s="71">
        <v>68532014</v>
      </c>
      <c r="M306" s="24" t="s">
        <v>210</v>
      </c>
      <c r="N306" s="24" t="s">
        <v>211</v>
      </c>
      <c r="O306" s="24" t="s">
        <v>729</v>
      </c>
    </row>
    <row r="307" spans="1:15" s="22" customFormat="1" ht="46.8" x14ac:dyDescent="0.3">
      <c r="A307" s="63" t="s">
        <v>738</v>
      </c>
      <c r="B307" s="59">
        <v>81112200</v>
      </c>
      <c r="C307" s="50" t="s">
        <v>739</v>
      </c>
      <c r="D307" s="27" t="s">
        <v>73</v>
      </c>
      <c r="E307" s="23" t="s">
        <v>62</v>
      </c>
      <c r="F307" s="24" t="s">
        <v>69</v>
      </c>
      <c r="G307" s="59" t="s">
        <v>329</v>
      </c>
      <c r="H307" s="59" t="s">
        <v>728</v>
      </c>
      <c r="I307" s="59" t="s">
        <v>705</v>
      </c>
      <c r="J307" s="59" t="s">
        <v>714</v>
      </c>
      <c r="K307" s="62">
        <v>96802400</v>
      </c>
      <c r="L307" s="71">
        <v>96802400</v>
      </c>
      <c r="M307" s="24" t="s">
        <v>210</v>
      </c>
      <c r="N307" s="24" t="s">
        <v>211</v>
      </c>
      <c r="O307" s="24" t="s">
        <v>729</v>
      </c>
    </row>
    <row r="308" spans="1:15" s="22" customFormat="1" ht="46.8" x14ac:dyDescent="0.3">
      <c r="A308" s="63" t="s">
        <v>740</v>
      </c>
      <c r="B308" s="59">
        <v>81112200</v>
      </c>
      <c r="C308" s="50" t="s">
        <v>741</v>
      </c>
      <c r="D308" s="23" t="s">
        <v>81</v>
      </c>
      <c r="E308" s="23" t="s">
        <v>49</v>
      </c>
      <c r="F308" s="24" t="s">
        <v>69</v>
      </c>
      <c r="G308" s="59" t="s">
        <v>41</v>
      </c>
      <c r="H308" s="59" t="s">
        <v>728</v>
      </c>
      <c r="I308" s="59" t="s">
        <v>705</v>
      </c>
      <c r="J308" s="59" t="s">
        <v>714</v>
      </c>
      <c r="K308" s="62">
        <f>ROUND((L308/5)*12,0)</f>
        <v>1269683160</v>
      </c>
      <c r="L308" s="62">
        <v>529034650</v>
      </c>
      <c r="M308" s="24" t="s">
        <v>210</v>
      </c>
      <c r="N308" s="24" t="s">
        <v>211</v>
      </c>
      <c r="O308" s="24" t="s">
        <v>729</v>
      </c>
    </row>
    <row r="309" spans="1:15" s="22" customFormat="1" ht="46.8" x14ac:dyDescent="0.3">
      <c r="A309" s="63" t="s">
        <v>742</v>
      </c>
      <c r="B309" s="59" t="s">
        <v>94</v>
      </c>
      <c r="C309" s="50" t="s">
        <v>743</v>
      </c>
      <c r="D309" s="27" t="s">
        <v>73</v>
      </c>
      <c r="E309" s="23" t="s">
        <v>80</v>
      </c>
      <c r="F309" s="24" t="s">
        <v>69</v>
      </c>
      <c r="G309" s="59" t="s">
        <v>65</v>
      </c>
      <c r="H309" s="59" t="s">
        <v>728</v>
      </c>
      <c r="I309" s="59" t="s">
        <v>705</v>
      </c>
      <c r="J309" s="59" t="s">
        <v>714</v>
      </c>
      <c r="K309" s="62">
        <f>ROUND((L309/9)*12,0)</f>
        <v>406850667</v>
      </c>
      <c r="L309" s="62">
        <v>305138000</v>
      </c>
      <c r="M309" s="24" t="s">
        <v>210</v>
      </c>
      <c r="N309" s="24" t="s">
        <v>211</v>
      </c>
      <c r="O309" s="24" t="s">
        <v>729</v>
      </c>
    </row>
    <row r="310" spans="1:15" s="22" customFormat="1" ht="78" x14ac:dyDescent="0.3">
      <c r="A310" s="63" t="s">
        <v>744</v>
      </c>
      <c r="B310" s="59">
        <v>81112200</v>
      </c>
      <c r="C310" s="50" t="s">
        <v>745</v>
      </c>
      <c r="D310" s="27" t="s">
        <v>73</v>
      </c>
      <c r="E310" s="23" t="s">
        <v>62</v>
      </c>
      <c r="F310" s="24" t="s">
        <v>69</v>
      </c>
      <c r="G310" s="59" t="s">
        <v>65</v>
      </c>
      <c r="H310" s="59" t="s">
        <v>746</v>
      </c>
      <c r="I310" s="59" t="s">
        <v>705</v>
      </c>
      <c r="J310" s="59" t="s">
        <v>725</v>
      </c>
      <c r="K310" s="62">
        <v>420880000</v>
      </c>
      <c r="L310" s="62">
        <v>420880000</v>
      </c>
      <c r="M310" s="24" t="s">
        <v>210</v>
      </c>
      <c r="N310" s="24" t="s">
        <v>211</v>
      </c>
      <c r="O310" s="24" t="s">
        <v>747</v>
      </c>
    </row>
    <row r="311" spans="1:15" s="22" customFormat="1" ht="46.8" x14ac:dyDescent="0.3">
      <c r="A311" s="63" t="s">
        <v>748</v>
      </c>
      <c r="B311" s="59">
        <v>81112204</v>
      </c>
      <c r="C311" s="50" t="s">
        <v>749</v>
      </c>
      <c r="D311" s="27" t="s">
        <v>132</v>
      </c>
      <c r="E311" s="23" t="s">
        <v>97</v>
      </c>
      <c r="F311" s="24" t="s">
        <v>69</v>
      </c>
      <c r="G311" s="59" t="s">
        <v>41</v>
      </c>
      <c r="H311" s="59" t="s">
        <v>750</v>
      </c>
      <c r="I311" s="59" t="s">
        <v>705</v>
      </c>
      <c r="J311" s="59" t="s">
        <v>725</v>
      </c>
      <c r="K311" s="62">
        <v>472342080</v>
      </c>
      <c r="L311" s="62">
        <v>39361840</v>
      </c>
      <c r="M311" s="24" t="s">
        <v>210</v>
      </c>
      <c r="N311" s="24" t="s">
        <v>211</v>
      </c>
      <c r="O311" s="24" t="s">
        <v>718</v>
      </c>
    </row>
    <row r="312" spans="1:15" s="22" customFormat="1" ht="46.8" x14ac:dyDescent="0.3">
      <c r="A312" s="63" t="s">
        <v>751</v>
      </c>
      <c r="B312" s="59">
        <v>81112200</v>
      </c>
      <c r="C312" s="50" t="s">
        <v>752</v>
      </c>
      <c r="D312" s="27" t="s">
        <v>104</v>
      </c>
      <c r="E312" s="23" t="s">
        <v>237</v>
      </c>
      <c r="F312" s="24" t="s">
        <v>69</v>
      </c>
      <c r="G312" s="59" t="s">
        <v>41</v>
      </c>
      <c r="H312" s="59" t="s">
        <v>717</v>
      </c>
      <c r="I312" s="59" t="s">
        <v>705</v>
      </c>
      <c r="J312" s="59" t="s">
        <v>714</v>
      </c>
      <c r="K312" s="62">
        <v>324000000</v>
      </c>
      <c r="L312" s="62">
        <v>0</v>
      </c>
      <c r="M312" s="24" t="s">
        <v>210</v>
      </c>
      <c r="N312" s="24" t="s">
        <v>211</v>
      </c>
      <c r="O312" s="24" t="s">
        <v>718</v>
      </c>
    </row>
    <row r="313" spans="1:15" s="22" customFormat="1" ht="46.8" x14ac:dyDescent="0.3">
      <c r="A313" s="63" t="s">
        <v>753</v>
      </c>
      <c r="B313" s="59">
        <v>81112200</v>
      </c>
      <c r="C313" s="50" t="s">
        <v>754</v>
      </c>
      <c r="D313" s="23" t="s">
        <v>39</v>
      </c>
      <c r="E313" s="23" t="s">
        <v>39</v>
      </c>
      <c r="F313" s="24" t="s">
        <v>69</v>
      </c>
      <c r="G313" s="59" t="s">
        <v>41</v>
      </c>
      <c r="H313" s="59" t="s">
        <v>717</v>
      </c>
      <c r="I313" s="59" t="s">
        <v>705</v>
      </c>
      <c r="J313" s="59" t="s">
        <v>725</v>
      </c>
      <c r="K313" s="62">
        <v>79817745</v>
      </c>
      <c r="L313" s="62">
        <v>79817745</v>
      </c>
      <c r="M313" s="24" t="s">
        <v>210</v>
      </c>
      <c r="N313" s="24" t="s">
        <v>211</v>
      </c>
      <c r="O313" s="24" t="s">
        <v>718</v>
      </c>
    </row>
    <row r="314" spans="1:15" s="22" customFormat="1" ht="46.8" x14ac:dyDescent="0.3">
      <c r="A314" s="63" t="s">
        <v>755</v>
      </c>
      <c r="B314" s="59">
        <v>81112200</v>
      </c>
      <c r="C314" s="50" t="s">
        <v>756</v>
      </c>
      <c r="D314" s="27" t="s">
        <v>132</v>
      </c>
      <c r="E314" s="23" t="s">
        <v>96</v>
      </c>
      <c r="F314" s="24" t="s">
        <v>69</v>
      </c>
      <c r="G314" s="59" t="s">
        <v>41</v>
      </c>
      <c r="H314" s="59" t="s">
        <v>757</v>
      </c>
      <c r="I314" s="59" t="s">
        <v>705</v>
      </c>
      <c r="J314" s="59" t="s">
        <v>725</v>
      </c>
      <c r="K314" s="62">
        <v>202847173</v>
      </c>
      <c r="L314" s="62">
        <v>202847173</v>
      </c>
      <c r="M314" s="24" t="s">
        <v>210</v>
      </c>
      <c r="N314" s="24" t="s">
        <v>211</v>
      </c>
      <c r="O314" s="24" t="s">
        <v>718</v>
      </c>
    </row>
    <row r="315" spans="1:15" s="9" customFormat="1" ht="78" x14ac:dyDescent="0.3">
      <c r="A315" s="63" t="s">
        <v>758</v>
      </c>
      <c r="B315" s="59">
        <v>81112200</v>
      </c>
      <c r="C315" s="50" t="s">
        <v>759</v>
      </c>
      <c r="D315" s="27" t="s">
        <v>49</v>
      </c>
      <c r="E315" s="23" t="s">
        <v>96</v>
      </c>
      <c r="F315" s="24" t="s">
        <v>69</v>
      </c>
      <c r="G315" s="59" t="s">
        <v>41</v>
      </c>
      <c r="H315" s="59" t="s">
        <v>717</v>
      </c>
      <c r="I315" s="59" t="s">
        <v>705</v>
      </c>
      <c r="J315" s="59" t="s">
        <v>760</v>
      </c>
      <c r="K315" s="62">
        <v>353337585</v>
      </c>
      <c r="L315" s="62">
        <v>353337585</v>
      </c>
      <c r="M315" s="24" t="s">
        <v>210</v>
      </c>
      <c r="N315" s="24" t="s">
        <v>211</v>
      </c>
      <c r="O315" s="24" t="s">
        <v>747</v>
      </c>
    </row>
    <row r="316" spans="1:15" s="22" customFormat="1" ht="46.8" x14ac:dyDescent="0.3">
      <c r="A316" s="63" t="s">
        <v>761</v>
      </c>
      <c r="B316" s="59">
        <v>81112200</v>
      </c>
      <c r="C316" s="50" t="s">
        <v>762</v>
      </c>
      <c r="D316" s="27" t="s">
        <v>73</v>
      </c>
      <c r="E316" s="23" t="s">
        <v>62</v>
      </c>
      <c r="F316" s="24" t="s">
        <v>69</v>
      </c>
      <c r="G316" s="59" t="s">
        <v>65</v>
      </c>
      <c r="H316" s="59" t="s">
        <v>763</v>
      </c>
      <c r="I316" s="59" t="s">
        <v>705</v>
      </c>
      <c r="J316" s="59" t="s">
        <v>725</v>
      </c>
      <c r="K316" s="62">
        <v>224653000</v>
      </c>
      <c r="L316" s="71">
        <v>224653000</v>
      </c>
      <c r="M316" s="24" t="s">
        <v>210</v>
      </c>
      <c r="N316" s="24" t="s">
        <v>211</v>
      </c>
      <c r="O316" s="24" t="s">
        <v>718</v>
      </c>
    </row>
    <row r="317" spans="1:15" s="22" customFormat="1" ht="46.8" x14ac:dyDescent="0.3">
      <c r="A317" s="63" t="s">
        <v>764</v>
      </c>
      <c r="B317" s="59">
        <v>81112200</v>
      </c>
      <c r="C317" s="50" t="s">
        <v>765</v>
      </c>
      <c r="D317" s="27" t="s">
        <v>104</v>
      </c>
      <c r="E317" s="23" t="s">
        <v>97</v>
      </c>
      <c r="F317" s="24" t="s">
        <v>69</v>
      </c>
      <c r="G317" s="59" t="s">
        <v>41</v>
      </c>
      <c r="H317" s="59" t="s">
        <v>763</v>
      </c>
      <c r="I317" s="59" t="s">
        <v>705</v>
      </c>
      <c r="J317" s="59" t="s">
        <v>725</v>
      </c>
      <c r="K317" s="62">
        <v>132668741</v>
      </c>
      <c r="L317" s="62">
        <v>132668741</v>
      </c>
      <c r="M317" s="24" t="s">
        <v>44</v>
      </c>
      <c r="N317" s="24" t="s">
        <v>17</v>
      </c>
      <c r="O317" s="24" t="s">
        <v>718</v>
      </c>
    </row>
    <row r="318" spans="1:15" s="22" customFormat="1" ht="46.8" x14ac:dyDescent="0.3">
      <c r="A318" s="63" t="s">
        <v>766</v>
      </c>
      <c r="B318" s="59">
        <v>81112220</v>
      </c>
      <c r="C318" s="50" t="s">
        <v>767</v>
      </c>
      <c r="D318" s="27" t="s">
        <v>63</v>
      </c>
      <c r="E318" s="23" t="s">
        <v>63</v>
      </c>
      <c r="F318" s="24" t="s">
        <v>69</v>
      </c>
      <c r="G318" s="59" t="s">
        <v>41</v>
      </c>
      <c r="H318" s="59" t="s">
        <v>763</v>
      </c>
      <c r="I318" s="59" t="s">
        <v>705</v>
      </c>
      <c r="J318" s="59" t="s">
        <v>725</v>
      </c>
      <c r="K318" s="62">
        <v>204230000</v>
      </c>
      <c r="L318" s="62">
        <v>204230000</v>
      </c>
      <c r="M318" s="24" t="s">
        <v>44</v>
      </c>
      <c r="N318" s="24" t="s">
        <v>17</v>
      </c>
      <c r="O318" s="24" t="s">
        <v>718</v>
      </c>
    </row>
    <row r="319" spans="1:15" s="22" customFormat="1" ht="78" x14ac:dyDescent="0.3">
      <c r="A319" s="63" t="s">
        <v>768</v>
      </c>
      <c r="B319" s="59">
        <v>81112502</v>
      </c>
      <c r="C319" s="50" t="s">
        <v>769</v>
      </c>
      <c r="D319" s="23" t="s">
        <v>39</v>
      </c>
      <c r="E319" s="23" t="s">
        <v>39</v>
      </c>
      <c r="F319" s="24" t="s">
        <v>69</v>
      </c>
      <c r="G319" s="59" t="s">
        <v>41</v>
      </c>
      <c r="H319" s="59" t="s">
        <v>770</v>
      </c>
      <c r="I319" s="59" t="s">
        <v>705</v>
      </c>
      <c r="J319" s="59" t="s">
        <v>725</v>
      </c>
      <c r="K319" s="71">
        <v>20365218</v>
      </c>
      <c r="L319" s="71">
        <v>20365218</v>
      </c>
      <c r="M319" s="24" t="s">
        <v>210</v>
      </c>
      <c r="N319" s="24" t="s">
        <v>211</v>
      </c>
      <c r="O319" s="24" t="s">
        <v>771</v>
      </c>
    </row>
    <row r="320" spans="1:15" s="22" customFormat="1" ht="46.8" x14ac:dyDescent="0.3">
      <c r="A320" s="63" t="s">
        <v>772</v>
      </c>
      <c r="B320" s="59">
        <v>81161700</v>
      </c>
      <c r="C320" s="50" t="s">
        <v>773</v>
      </c>
      <c r="D320" s="27" t="s">
        <v>104</v>
      </c>
      <c r="E320" s="23" t="s">
        <v>97</v>
      </c>
      <c r="F320" s="24" t="s">
        <v>69</v>
      </c>
      <c r="G320" s="59" t="s">
        <v>41</v>
      </c>
      <c r="H320" s="59" t="s">
        <v>763</v>
      </c>
      <c r="I320" s="59" t="s">
        <v>705</v>
      </c>
      <c r="J320" s="59" t="s">
        <v>774</v>
      </c>
      <c r="K320" s="62">
        <v>640883098</v>
      </c>
      <c r="L320" s="62">
        <v>53406925</v>
      </c>
      <c r="M320" s="24" t="s">
        <v>210</v>
      </c>
      <c r="N320" s="24" t="s">
        <v>211</v>
      </c>
      <c r="O320" s="24" t="s">
        <v>718</v>
      </c>
    </row>
    <row r="321" spans="1:15" s="22" customFormat="1" ht="46.8" x14ac:dyDescent="0.3">
      <c r="A321" s="63" t="s">
        <v>775</v>
      </c>
      <c r="B321" s="59">
        <v>81112304</v>
      </c>
      <c r="C321" s="50" t="s">
        <v>776</v>
      </c>
      <c r="D321" s="23" t="s">
        <v>81</v>
      </c>
      <c r="E321" s="23" t="s">
        <v>48</v>
      </c>
      <c r="F321" s="24" t="s">
        <v>69</v>
      </c>
      <c r="G321" s="59" t="s">
        <v>65</v>
      </c>
      <c r="H321" s="59" t="s">
        <v>763</v>
      </c>
      <c r="I321" s="59" t="s">
        <v>705</v>
      </c>
      <c r="J321" s="59" t="s">
        <v>777</v>
      </c>
      <c r="K321" s="62">
        <f>L321*2</f>
        <v>928040400</v>
      </c>
      <c r="L321" s="62">
        <v>464020200</v>
      </c>
      <c r="M321" s="24" t="s">
        <v>210</v>
      </c>
      <c r="N321" s="24" t="s">
        <v>211</v>
      </c>
      <c r="O321" s="24" t="s">
        <v>718</v>
      </c>
    </row>
    <row r="322" spans="1:15" s="22" customFormat="1" ht="46.8" x14ac:dyDescent="0.3">
      <c r="A322" s="63" t="s">
        <v>778</v>
      </c>
      <c r="B322" s="59" t="s">
        <v>779</v>
      </c>
      <c r="C322" s="50" t="s">
        <v>780</v>
      </c>
      <c r="D322" s="23" t="s">
        <v>39</v>
      </c>
      <c r="E322" s="23" t="s">
        <v>39</v>
      </c>
      <c r="F322" s="24" t="s">
        <v>69</v>
      </c>
      <c r="G322" s="59" t="s">
        <v>41</v>
      </c>
      <c r="H322" s="59" t="s">
        <v>763</v>
      </c>
      <c r="I322" s="59" t="s">
        <v>705</v>
      </c>
      <c r="J322" s="59" t="s">
        <v>714</v>
      </c>
      <c r="K322" s="71">
        <v>210440000</v>
      </c>
      <c r="L322" s="71">
        <v>210440000</v>
      </c>
      <c r="M322" s="24" t="s">
        <v>44</v>
      </c>
      <c r="N322" s="24" t="s">
        <v>17</v>
      </c>
      <c r="O322" s="24" t="s">
        <v>718</v>
      </c>
    </row>
    <row r="323" spans="1:15" s="22" customFormat="1" ht="46.8" x14ac:dyDescent="0.3">
      <c r="A323" s="63" t="s">
        <v>781</v>
      </c>
      <c r="B323" s="59">
        <v>81112205</v>
      </c>
      <c r="C323" s="50" t="s">
        <v>782</v>
      </c>
      <c r="D323" s="27" t="s">
        <v>73</v>
      </c>
      <c r="E323" s="23" t="s">
        <v>62</v>
      </c>
      <c r="F323" s="24" t="s">
        <v>69</v>
      </c>
      <c r="G323" s="59" t="s">
        <v>65</v>
      </c>
      <c r="H323" s="59" t="s">
        <v>763</v>
      </c>
      <c r="I323" s="59" t="s">
        <v>705</v>
      </c>
      <c r="J323" s="59" t="s">
        <v>714</v>
      </c>
      <c r="K323" s="62">
        <f>ROUND((L323/10)*12,0)</f>
        <v>407028734</v>
      </c>
      <c r="L323" s="62">
        <v>339190612</v>
      </c>
      <c r="M323" s="24" t="s">
        <v>210</v>
      </c>
      <c r="N323" s="24" t="s">
        <v>211</v>
      </c>
      <c r="O323" s="24" t="s">
        <v>718</v>
      </c>
    </row>
    <row r="324" spans="1:15" s="22" customFormat="1" ht="46.8" x14ac:dyDescent="0.3">
      <c r="A324" s="63" t="s">
        <v>783</v>
      </c>
      <c r="B324" s="59">
        <v>43233205</v>
      </c>
      <c r="C324" s="50" t="s">
        <v>784</v>
      </c>
      <c r="D324" s="27" t="s">
        <v>48</v>
      </c>
      <c r="E324" s="23" t="s">
        <v>96</v>
      </c>
      <c r="F324" s="24" t="s">
        <v>214</v>
      </c>
      <c r="G324" s="59" t="s">
        <v>65</v>
      </c>
      <c r="H324" s="59" t="s">
        <v>721</v>
      </c>
      <c r="I324" s="59" t="s">
        <v>705</v>
      </c>
      <c r="J324" s="59" t="s">
        <v>714</v>
      </c>
      <c r="K324" s="62">
        <f>ROUND((L324/2)*24,0)</f>
        <v>726155244</v>
      </c>
      <c r="L324" s="62">
        <v>60512937</v>
      </c>
      <c r="M324" s="24" t="s">
        <v>210</v>
      </c>
      <c r="N324" s="24" t="s">
        <v>211</v>
      </c>
      <c r="O324" s="24" t="s">
        <v>722</v>
      </c>
    </row>
    <row r="325" spans="1:15" s="22" customFormat="1" ht="46.8" x14ac:dyDescent="0.3">
      <c r="A325" s="63" t="s">
        <v>785</v>
      </c>
      <c r="B325" s="59">
        <v>81112200</v>
      </c>
      <c r="C325" s="50" t="s">
        <v>786</v>
      </c>
      <c r="D325" s="27" t="s">
        <v>49</v>
      </c>
      <c r="E325" s="23" t="s">
        <v>97</v>
      </c>
      <c r="F325" s="24" t="s">
        <v>69</v>
      </c>
      <c r="G325" s="59" t="s">
        <v>65</v>
      </c>
      <c r="H325" s="59" t="s">
        <v>763</v>
      </c>
      <c r="I325" s="59" t="s">
        <v>705</v>
      </c>
      <c r="J325" s="59" t="s">
        <v>714</v>
      </c>
      <c r="K325" s="62">
        <v>202467981</v>
      </c>
      <c r="L325" s="62">
        <v>202467981</v>
      </c>
      <c r="M325" s="24" t="s">
        <v>44</v>
      </c>
      <c r="N325" s="24" t="s">
        <v>17</v>
      </c>
      <c r="O325" s="24" t="s">
        <v>718</v>
      </c>
    </row>
    <row r="326" spans="1:15" s="22" customFormat="1" ht="46.8" x14ac:dyDescent="0.3">
      <c r="A326" s="63" t="s">
        <v>787</v>
      </c>
      <c r="B326" s="59">
        <v>81112501</v>
      </c>
      <c r="C326" s="50" t="s">
        <v>788</v>
      </c>
      <c r="D326" s="23" t="s">
        <v>39</v>
      </c>
      <c r="E326" s="23" t="s">
        <v>62</v>
      </c>
      <c r="F326" s="24" t="s">
        <v>69</v>
      </c>
      <c r="G326" s="59" t="s">
        <v>41</v>
      </c>
      <c r="H326" s="59" t="s">
        <v>763</v>
      </c>
      <c r="I326" s="59" t="s">
        <v>705</v>
      </c>
      <c r="J326" s="59" t="s">
        <v>706</v>
      </c>
      <c r="K326" s="62">
        <v>1847516420</v>
      </c>
      <c r="L326" s="62">
        <v>1847516420</v>
      </c>
      <c r="M326" s="24" t="s">
        <v>44</v>
      </c>
      <c r="N326" s="24" t="s">
        <v>17</v>
      </c>
      <c r="O326" s="24" t="s">
        <v>718</v>
      </c>
    </row>
    <row r="327" spans="1:15" s="22" customFormat="1" ht="46.8" x14ac:dyDescent="0.3">
      <c r="A327" s="63" t="s">
        <v>789</v>
      </c>
      <c r="B327" s="59">
        <v>81112501</v>
      </c>
      <c r="C327" s="50" t="s">
        <v>790</v>
      </c>
      <c r="D327" s="27" t="s">
        <v>80</v>
      </c>
      <c r="E327" s="23" t="s">
        <v>48</v>
      </c>
      <c r="F327" s="24" t="s">
        <v>69</v>
      </c>
      <c r="G327" s="59" t="s">
        <v>75</v>
      </c>
      <c r="H327" s="59" t="s">
        <v>763</v>
      </c>
      <c r="I327" s="59" t="s">
        <v>705</v>
      </c>
      <c r="J327" s="59" t="s">
        <v>706</v>
      </c>
      <c r="K327" s="62">
        <v>3577480000</v>
      </c>
      <c r="L327" s="62">
        <v>3577480000</v>
      </c>
      <c r="M327" s="24" t="s">
        <v>44</v>
      </c>
      <c r="N327" s="24" t="s">
        <v>17</v>
      </c>
      <c r="O327" s="24" t="s">
        <v>718</v>
      </c>
    </row>
    <row r="328" spans="1:15" s="22" customFormat="1" ht="46.8" x14ac:dyDescent="0.3">
      <c r="A328" s="63" t="s">
        <v>791</v>
      </c>
      <c r="B328" s="59">
        <v>81112204</v>
      </c>
      <c r="C328" s="50" t="s">
        <v>792</v>
      </c>
      <c r="D328" s="27" t="s">
        <v>73</v>
      </c>
      <c r="E328" s="23" t="s">
        <v>81</v>
      </c>
      <c r="F328" s="24" t="s">
        <v>69</v>
      </c>
      <c r="G328" s="59" t="s">
        <v>75</v>
      </c>
      <c r="H328" s="59" t="s">
        <v>717</v>
      </c>
      <c r="I328" s="59" t="s">
        <v>705</v>
      </c>
      <c r="J328" s="59" t="s">
        <v>714</v>
      </c>
      <c r="K328" s="62">
        <f>ROUND((L328/8)*12,0)</f>
        <v>1089320540</v>
      </c>
      <c r="L328" s="62">
        <v>726213693</v>
      </c>
      <c r="M328" s="24" t="s">
        <v>210</v>
      </c>
      <c r="N328" s="24" t="s">
        <v>211</v>
      </c>
      <c r="O328" s="24" t="s">
        <v>718</v>
      </c>
    </row>
    <row r="329" spans="1:15" s="22" customFormat="1" ht="46.8" x14ac:dyDescent="0.3">
      <c r="A329" s="63" t="s">
        <v>793</v>
      </c>
      <c r="B329" s="59" t="s">
        <v>94</v>
      </c>
      <c r="C329" s="50" t="s">
        <v>794</v>
      </c>
      <c r="D329" s="27" t="s">
        <v>73</v>
      </c>
      <c r="E329" s="23" t="s">
        <v>80</v>
      </c>
      <c r="F329" s="24" t="s">
        <v>69</v>
      </c>
      <c r="G329" s="59" t="s">
        <v>65</v>
      </c>
      <c r="H329" s="59" t="s">
        <v>795</v>
      </c>
      <c r="I329" s="59" t="s">
        <v>705</v>
      </c>
      <c r="J329" s="59" t="s">
        <v>714</v>
      </c>
      <c r="K329" s="62">
        <f>ROUND((L329/9)*12,0)</f>
        <v>140293333</v>
      </c>
      <c r="L329" s="62">
        <v>105220000</v>
      </c>
      <c r="M329" s="24" t="s">
        <v>210</v>
      </c>
      <c r="N329" s="24" t="s">
        <v>211</v>
      </c>
      <c r="O329" s="24" t="s">
        <v>729</v>
      </c>
    </row>
    <row r="330" spans="1:15" s="22" customFormat="1" ht="46.8" x14ac:dyDescent="0.3">
      <c r="A330" s="63" t="s">
        <v>796</v>
      </c>
      <c r="B330" s="59">
        <v>81112200</v>
      </c>
      <c r="C330" s="50" t="s">
        <v>797</v>
      </c>
      <c r="D330" s="23" t="s">
        <v>39</v>
      </c>
      <c r="E330" s="23" t="s">
        <v>81</v>
      </c>
      <c r="F330" s="24" t="s">
        <v>69</v>
      </c>
      <c r="G330" s="59" t="s">
        <v>41</v>
      </c>
      <c r="H330" s="59" t="s">
        <v>798</v>
      </c>
      <c r="I330" s="59" t="s">
        <v>705</v>
      </c>
      <c r="J330" s="59" t="s">
        <v>714</v>
      </c>
      <c r="K330" s="62">
        <v>315660000</v>
      </c>
      <c r="L330" s="62">
        <v>315660000</v>
      </c>
      <c r="M330" s="24" t="s">
        <v>44</v>
      </c>
      <c r="N330" s="24" t="s">
        <v>17</v>
      </c>
      <c r="O330" s="24" t="s">
        <v>718</v>
      </c>
    </row>
    <row r="331" spans="1:15" s="9" customFormat="1" ht="46.8" x14ac:dyDescent="0.3">
      <c r="A331" s="63" t="s">
        <v>799</v>
      </c>
      <c r="B331" s="59">
        <v>81112204</v>
      </c>
      <c r="C331" s="50" t="s">
        <v>800</v>
      </c>
      <c r="D331" s="27" t="s">
        <v>104</v>
      </c>
      <c r="E331" s="23" t="s">
        <v>97</v>
      </c>
      <c r="F331" s="24" t="s">
        <v>69</v>
      </c>
      <c r="G331" s="59" t="s">
        <v>41</v>
      </c>
      <c r="H331" s="59" t="s">
        <v>801</v>
      </c>
      <c r="I331" s="59" t="s">
        <v>705</v>
      </c>
      <c r="J331" s="59" t="s">
        <v>714</v>
      </c>
      <c r="K331" s="62">
        <f>L331*12</f>
        <v>31408944</v>
      </c>
      <c r="L331" s="62">
        <v>2617412</v>
      </c>
      <c r="M331" s="24" t="s">
        <v>210</v>
      </c>
      <c r="N331" s="24" t="s">
        <v>211</v>
      </c>
      <c r="O331" s="24" t="s">
        <v>656</v>
      </c>
    </row>
    <row r="332" spans="1:15" s="9" customFormat="1" ht="46.8" x14ac:dyDescent="0.3">
      <c r="A332" s="63" t="s">
        <v>802</v>
      </c>
      <c r="B332" s="59">
        <v>81112200</v>
      </c>
      <c r="C332" s="50" t="s">
        <v>803</v>
      </c>
      <c r="D332" s="27" t="s">
        <v>132</v>
      </c>
      <c r="E332" s="23" t="s">
        <v>96</v>
      </c>
      <c r="F332" s="24" t="s">
        <v>69</v>
      </c>
      <c r="G332" s="59" t="s">
        <v>41</v>
      </c>
      <c r="H332" s="59" t="s">
        <v>804</v>
      </c>
      <c r="I332" s="59" t="s">
        <v>705</v>
      </c>
      <c r="J332" s="59" t="s">
        <v>714</v>
      </c>
      <c r="K332" s="62">
        <v>66555179</v>
      </c>
      <c r="L332" s="62">
        <v>11092530</v>
      </c>
      <c r="M332" s="24" t="s">
        <v>210</v>
      </c>
      <c r="N332" s="24" t="s">
        <v>211</v>
      </c>
      <c r="O332" s="24" t="s">
        <v>718</v>
      </c>
    </row>
    <row r="333" spans="1:15" s="9" customFormat="1" ht="46.8" x14ac:dyDescent="0.3">
      <c r="A333" s="63" t="s">
        <v>805</v>
      </c>
      <c r="B333" s="59">
        <v>81112200</v>
      </c>
      <c r="C333" s="50" t="s">
        <v>806</v>
      </c>
      <c r="D333" s="23" t="s">
        <v>39</v>
      </c>
      <c r="E333" s="23" t="s">
        <v>62</v>
      </c>
      <c r="F333" s="24" t="s">
        <v>88</v>
      </c>
      <c r="G333" s="59" t="s">
        <v>65</v>
      </c>
      <c r="H333" s="59" t="s">
        <v>717</v>
      </c>
      <c r="I333" s="59" t="s">
        <v>705</v>
      </c>
      <c r="J333" s="59" t="s">
        <v>807</v>
      </c>
      <c r="K333" s="62">
        <v>784315555</v>
      </c>
      <c r="L333" s="62">
        <v>784315555</v>
      </c>
      <c r="M333" s="24" t="s">
        <v>44</v>
      </c>
      <c r="N333" s="24" t="s">
        <v>17</v>
      </c>
      <c r="O333" s="24" t="s">
        <v>718</v>
      </c>
    </row>
    <row r="334" spans="1:15" s="9" customFormat="1" ht="46.8" x14ac:dyDescent="0.3">
      <c r="A334" s="63" t="s">
        <v>808</v>
      </c>
      <c r="B334" s="59" t="s">
        <v>94</v>
      </c>
      <c r="C334" s="50" t="s">
        <v>809</v>
      </c>
      <c r="D334" s="23" t="s">
        <v>39</v>
      </c>
      <c r="E334" s="23" t="s">
        <v>62</v>
      </c>
      <c r="F334" s="24" t="s">
        <v>88</v>
      </c>
      <c r="G334" s="59" t="s">
        <v>65</v>
      </c>
      <c r="H334" s="59" t="s">
        <v>717</v>
      </c>
      <c r="I334" s="59" t="s">
        <v>705</v>
      </c>
      <c r="J334" s="59" t="s">
        <v>807</v>
      </c>
      <c r="K334" s="62">
        <v>851984821</v>
      </c>
      <c r="L334" s="62">
        <v>851984821</v>
      </c>
      <c r="M334" s="24" t="s">
        <v>44</v>
      </c>
      <c r="N334" s="24" t="s">
        <v>17</v>
      </c>
      <c r="O334" s="24" t="s">
        <v>718</v>
      </c>
    </row>
    <row r="335" spans="1:15" s="9" customFormat="1" ht="78" x14ac:dyDescent="0.3">
      <c r="A335" s="63" t="s">
        <v>810</v>
      </c>
      <c r="B335" s="59">
        <v>81112204</v>
      </c>
      <c r="C335" s="50" t="s">
        <v>811</v>
      </c>
      <c r="D335" s="27" t="s">
        <v>73</v>
      </c>
      <c r="E335" s="23" t="s">
        <v>132</v>
      </c>
      <c r="F335" s="24" t="s">
        <v>69</v>
      </c>
      <c r="G335" s="59" t="s">
        <v>41</v>
      </c>
      <c r="H335" s="59" t="s">
        <v>98</v>
      </c>
      <c r="I335" s="59" t="s">
        <v>705</v>
      </c>
      <c r="J335" s="59" t="s">
        <v>706</v>
      </c>
      <c r="K335" s="62">
        <v>72027990</v>
      </c>
      <c r="L335" s="62">
        <v>72027990</v>
      </c>
      <c r="M335" s="24" t="s">
        <v>210</v>
      </c>
      <c r="N335" s="24" t="s">
        <v>211</v>
      </c>
      <c r="O335" s="24" t="s">
        <v>812</v>
      </c>
    </row>
    <row r="336" spans="1:15" s="9" customFormat="1" ht="46.8" x14ac:dyDescent="0.3">
      <c r="A336" s="72" t="s">
        <v>813</v>
      </c>
      <c r="B336" s="73">
        <v>81112200</v>
      </c>
      <c r="C336" s="74" t="s">
        <v>814</v>
      </c>
      <c r="D336" s="75" t="s">
        <v>39</v>
      </c>
      <c r="E336" s="75" t="s">
        <v>80</v>
      </c>
      <c r="F336" s="76" t="s">
        <v>69</v>
      </c>
      <c r="G336" s="73" t="s">
        <v>41</v>
      </c>
      <c r="H336" s="73" t="s">
        <v>815</v>
      </c>
      <c r="I336" s="73" t="s">
        <v>705</v>
      </c>
      <c r="J336" s="73" t="s">
        <v>714</v>
      </c>
      <c r="K336" s="77">
        <v>1925556817</v>
      </c>
      <c r="L336" s="77">
        <v>1925556817</v>
      </c>
      <c r="M336" s="76" t="s">
        <v>44</v>
      </c>
      <c r="N336" s="76" t="s">
        <v>17</v>
      </c>
      <c r="O336" s="76" t="s">
        <v>656</v>
      </c>
    </row>
    <row r="337" spans="1:15" s="9" customFormat="1" ht="46.8" x14ac:dyDescent="0.3">
      <c r="A337" s="72" t="s">
        <v>816</v>
      </c>
      <c r="B337" s="73">
        <v>81112200</v>
      </c>
      <c r="C337" s="74" t="s">
        <v>817</v>
      </c>
      <c r="D337" s="75" t="s">
        <v>49</v>
      </c>
      <c r="E337" s="75" t="s">
        <v>104</v>
      </c>
      <c r="F337" s="76" t="s">
        <v>69</v>
      </c>
      <c r="G337" s="73" t="s">
        <v>41</v>
      </c>
      <c r="H337" s="73" t="s">
        <v>98</v>
      </c>
      <c r="I337" s="73" t="s">
        <v>705</v>
      </c>
      <c r="J337" s="73" t="s">
        <v>725</v>
      </c>
      <c r="K337" s="77">
        <v>86362673</v>
      </c>
      <c r="L337" s="77">
        <v>21590668</v>
      </c>
      <c r="M337" s="76" t="s">
        <v>44</v>
      </c>
      <c r="N337" s="76" t="s">
        <v>17</v>
      </c>
      <c r="O337" s="76" t="s">
        <v>101</v>
      </c>
    </row>
    <row r="338" spans="1:15" s="9" customFormat="1" ht="62.4" x14ac:dyDescent="0.3">
      <c r="A338" s="72" t="s">
        <v>818</v>
      </c>
      <c r="B338" s="59">
        <v>80101500</v>
      </c>
      <c r="C338" s="74" t="s">
        <v>819</v>
      </c>
      <c r="D338" s="75" t="s">
        <v>39</v>
      </c>
      <c r="E338" s="75" t="s">
        <v>39</v>
      </c>
      <c r="F338" s="76" t="s">
        <v>137</v>
      </c>
      <c r="G338" s="73" t="s">
        <v>41</v>
      </c>
      <c r="H338" s="73" t="s">
        <v>705</v>
      </c>
      <c r="I338" s="73" t="s">
        <v>705</v>
      </c>
      <c r="J338" s="73" t="s">
        <v>43</v>
      </c>
      <c r="K338" s="77">
        <v>28627657</v>
      </c>
      <c r="L338" s="77">
        <v>28627657</v>
      </c>
      <c r="M338" s="76" t="s">
        <v>44</v>
      </c>
      <c r="N338" s="76" t="s">
        <v>17</v>
      </c>
      <c r="O338" s="76" t="s">
        <v>820</v>
      </c>
    </row>
  </sheetData>
  <mergeCells count="18">
    <mergeCell ref="A9:C9"/>
    <mergeCell ref="A21:C21"/>
    <mergeCell ref="D1:O4"/>
    <mergeCell ref="A6:O6"/>
    <mergeCell ref="A7:O7"/>
    <mergeCell ref="A1:C4"/>
    <mergeCell ref="A12:B12"/>
    <mergeCell ref="A10:B10"/>
    <mergeCell ref="A11:B11"/>
    <mergeCell ref="A22:O22"/>
    <mergeCell ref="A20:B20"/>
    <mergeCell ref="A19:B19"/>
    <mergeCell ref="A17:B17"/>
    <mergeCell ref="A18:B18"/>
    <mergeCell ref="A15:B15"/>
    <mergeCell ref="A16:B16"/>
    <mergeCell ref="A13:B13"/>
    <mergeCell ref="A14:B14"/>
  </mergeCells>
  <phoneticPr fontId="17" type="noConversion"/>
  <conditionalFormatting sqref="A1:A22">
    <cfRule type="duplicateValues" dxfId="112" priority="6552"/>
    <cfRule type="duplicateValues" dxfId="111" priority="6553"/>
    <cfRule type="duplicateValues" dxfId="110" priority="6554"/>
  </conditionalFormatting>
  <conditionalFormatting sqref="A24:A158 A161:A298">
    <cfRule type="duplicateValues" dxfId="109" priority="6589"/>
  </conditionalFormatting>
  <conditionalFormatting sqref="A159:A160">
    <cfRule type="duplicateValues" dxfId="108" priority="26"/>
  </conditionalFormatting>
  <conditionalFormatting sqref="A299:A338">
    <cfRule type="duplicateValues" dxfId="107" priority="25"/>
  </conditionalFormatting>
  <conditionalFormatting sqref="A1:A22">
    <cfRule type="duplicateValues" dxfId="106" priority="6590"/>
    <cfRule type="duplicateValues" dxfId="105" priority="6591"/>
    <cfRule type="duplicateValues" dxfId="104" priority="6592"/>
    <cfRule type="duplicateValues" dxfId="103" priority="6593"/>
    <cfRule type="duplicateValues" dxfId="102" priority="6594"/>
    <cfRule type="duplicateValues" dxfId="101" priority="6595"/>
    <cfRule type="duplicateValues" dxfId="100" priority="6596"/>
    <cfRule type="duplicateValues" dxfId="99" priority="6597"/>
    <cfRule type="duplicateValues" dxfId="98" priority="6598"/>
    <cfRule type="duplicateValues" dxfId="97" priority="6599"/>
  </conditionalFormatting>
  <conditionalFormatting sqref="C1:C8 C10:C22">
    <cfRule type="duplicateValues" dxfId="96" priority="6600"/>
  </conditionalFormatting>
  <dataValidations count="1">
    <dataValidation type="list" allowBlank="1" showInputMessage="1" showErrorMessage="1" sqref="D159:E160 D170 D168 D172 E161:E172 D250:E250 E238 D232:E234 E241:E242 D222:E225 E216:E220 D34:E36" xr:uid="{32FF0FF4-B666-4E6C-8AD6-EFEC2D2AC66F}">
      <formula1>"ENERO,FEBRERO,MARZO,ABRIL,MAYO,JUNIO,JULIO,AGOSTO,SEPTIEMBRE,OCTUBRE,NOVIEMBRE,DICIEMBRE"</formula1>
    </dataValidation>
  </dataValidations>
  <hyperlinks>
    <hyperlink ref="O213" r:id="rId1" display="mailto:mjaramillo@fiduprevisora.com.co" xr:uid="{E018DE45-EC48-48D7-A454-2E6AF622298F}"/>
    <hyperlink ref="C13" r:id="rId2" xr:uid="{9ED96521-A67A-4648-861F-9113F6BF3B9D}"/>
  </hyperlinks>
  <printOptions horizontalCentered="1"/>
  <pageMargins left="0.47244094488188998" right="0.39370078740157499" top="0.39370078740157499" bottom="0.35433070866141703" header="0.23622047244094499" footer="0.196850393700787"/>
  <pageSetup paperSize="9" scale="42" fitToWidth="0" fitToHeight="0" orientation="landscape" r:id="rId3"/>
  <headerFooter scaleWithDoc="0" alignWithMargins="0">
    <oddFooter>&amp;LVERSIÓN 1 &amp;RFR-GAD-01-036</oddFooter>
  </headerFooter>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CCA39-18D4-410E-BB48-B8E7C8808185}">
  <dimension ref="A1:B12"/>
  <sheetViews>
    <sheetView workbookViewId="0"/>
  </sheetViews>
  <sheetFormatPr baseColWidth="10" defaultColWidth="11.44140625" defaultRowHeight="14.4" x14ac:dyDescent="0.3"/>
  <sheetData>
    <row r="1" spans="1:2" x14ac:dyDescent="0.3">
      <c r="A1" t="s">
        <v>822</v>
      </c>
      <c r="B1">
        <v>1</v>
      </c>
    </row>
    <row r="2" spans="1:2" x14ac:dyDescent="0.3">
      <c r="A2" t="s">
        <v>823</v>
      </c>
      <c r="B2">
        <v>2</v>
      </c>
    </row>
    <row r="3" spans="1:2" x14ac:dyDescent="0.3">
      <c r="A3" t="s">
        <v>824</v>
      </c>
      <c r="B3">
        <v>3</v>
      </c>
    </row>
    <row r="4" spans="1:2" x14ac:dyDescent="0.3">
      <c r="A4" t="s">
        <v>825</v>
      </c>
      <c r="B4">
        <v>4</v>
      </c>
    </row>
    <row r="5" spans="1:2" x14ac:dyDescent="0.3">
      <c r="A5" t="s">
        <v>826</v>
      </c>
      <c r="B5">
        <v>5</v>
      </c>
    </row>
    <row r="6" spans="1:2" x14ac:dyDescent="0.3">
      <c r="A6" t="s">
        <v>827</v>
      </c>
      <c r="B6">
        <v>6</v>
      </c>
    </row>
    <row r="7" spans="1:2" x14ac:dyDescent="0.3">
      <c r="A7" t="s">
        <v>828</v>
      </c>
      <c r="B7">
        <v>7</v>
      </c>
    </row>
    <row r="8" spans="1:2" x14ac:dyDescent="0.3">
      <c r="A8" t="s">
        <v>829</v>
      </c>
      <c r="B8">
        <v>8</v>
      </c>
    </row>
    <row r="9" spans="1:2" x14ac:dyDescent="0.3">
      <c r="A9" t="s">
        <v>830</v>
      </c>
      <c r="B9">
        <v>9</v>
      </c>
    </row>
    <row r="10" spans="1:2" x14ac:dyDescent="0.3">
      <c r="A10" t="s">
        <v>831</v>
      </c>
      <c r="B10">
        <v>10</v>
      </c>
    </row>
    <row r="11" spans="1:2" x14ac:dyDescent="0.3">
      <c r="A11" t="s">
        <v>832</v>
      </c>
      <c r="B11">
        <v>11</v>
      </c>
    </row>
    <row r="12" spans="1:2" x14ac:dyDescent="0.3">
      <c r="A12" t="s">
        <v>833</v>
      </c>
      <c r="B12">
        <v>12</v>
      </c>
    </row>
  </sheetData>
  <phoneticPr fontId="1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59A50-C21D-493D-8D4B-43FA6AC35801}">
  <dimension ref="A1:Y7"/>
  <sheetViews>
    <sheetView topLeftCell="A2" zoomScale="70" zoomScaleNormal="70" workbookViewId="0">
      <selection activeCell="C6" sqref="C6:D6"/>
    </sheetView>
  </sheetViews>
  <sheetFormatPr baseColWidth="10" defaultColWidth="11.44140625" defaultRowHeight="14.4" x14ac:dyDescent="0.3"/>
  <cols>
    <col min="3" max="3" width="35.6640625" customWidth="1"/>
    <col min="5" max="6" width="19.109375" customWidth="1"/>
    <col min="7" max="7" width="20.6640625" customWidth="1"/>
    <col min="8" max="8" width="18.88671875" customWidth="1"/>
    <col min="9" max="9" width="19.88671875" customWidth="1"/>
    <col min="10" max="10" width="23" customWidth="1"/>
    <col min="11" max="11" width="16.6640625" customWidth="1"/>
    <col min="12" max="12" width="15.44140625" customWidth="1"/>
    <col min="13" max="14" width="23" customWidth="1"/>
    <col min="15" max="15" width="21.6640625" customWidth="1"/>
    <col min="16" max="16" width="28.6640625" customWidth="1"/>
  </cols>
  <sheetData>
    <row r="1" spans="1:25" ht="46.8" x14ac:dyDescent="0.3">
      <c r="A1" s="7" t="s">
        <v>22</v>
      </c>
      <c r="B1" s="7" t="s">
        <v>821</v>
      </c>
      <c r="C1" s="48" t="s">
        <v>23</v>
      </c>
      <c r="D1" s="48"/>
      <c r="E1" s="7" t="s">
        <v>24</v>
      </c>
      <c r="F1" s="7" t="s">
        <v>25</v>
      </c>
      <c r="G1" s="7" t="s">
        <v>26</v>
      </c>
      <c r="H1" s="7" t="s">
        <v>27</v>
      </c>
      <c r="I1" s="7" t="s">
        <v>28</v>
      </c>
      <c r="J1" s="7" t="s">
        <v>29</v>
      </c>
      <c r="K1" s="7" t="s">
        <v>30</v>
      </c>
      <c r="L1" s="7" t="s">
        <v>31</v>
      </c>
      <c r="M1" s="7" t="s">
        <v>32</v>
      </c>
      <c r="N1" s="7" t="s">
        <v>33</v>
      </c>
      <c r="O1" s="7" t="s">
        <v>34</v>
      </c>
      <c r="P1" s="7" t="s">
        <v>35</v>
      </c>
    </row>
    <row r="2" spans="1:25" ht="43.2" x14ac:dyDescent="0.3">
      <c r="A2" s="10" t="s">
        <v>834</v>
      </c>
      <c r="B2" s="10">
        <v>80131502</v>
      </c>
      <c r="C2" s="49" t="s">
        <v>835</v>
      </c>
      <c r="D2" s="49"/>
      <c r="E2" s="11" t="s">
        <v>39</v>
      </c>
      <c r="F2" s="11" t="s">
        <v>73</v>
      </c>
      <c r="G2" s="8" t="s">
        <v>74</v>
      </c>
      <c r="H2" s="8" t="s">
        <v>41</v>
      </c>
      <c r="I2" s="8" t="s">
        <v>230</v>
      </c>
      <c r="J2" s="8" t="s">
        <v>202</v>
      </c>
      <c r="K2" s="8" t="s">
        <v>836</v>
      </c>
      <c r="L2" s="5">
        <v>25000000</v>
      </c>
      <c r="M2" s="5">
        <v>25000000</v>
      </c>
      <c r="N2" s="10" t="s">
        <v>44</v>
      </c>
      <c r="O2" s="10" t="s">
        <v>17</v>
      </c>
      <c r="P2" s="10" t="s">
        <v>837</v>
      </c>
    </row>
    <row r="3" spans="1:25" ht="43.2" x14ac:dyDescent="0.3">
      <c r="A3" s="10" t="s">
        <v>838</v>
      </c>
      <c r="B3" s="10">
        <v>80131502</v>
      </c>
      <c r="C3" s="46" t="s">
        <v>839</v>
      </c>
      <c r="D3" s="47"/>
      <c r="E3" s="11" t="s">
        <v>96</v>
      </c>
      <c r="F3" s="11" t="s">
        <v>97</v>
      </c>
      <c r="G3" s="8" t="s">
        <v>69</v>
      </c>
      <c r="H3" s="8" t="s">
        <v>41</v>
      </c>
      <c r="I3" s="8" t="s">
        <v>230</v>
      </c>
      <c r="J3" s="8" t="s">
        <v>202</v>
      </c>
      <c r="K3" s="8" t="s">
        <v>836</v>
      </c>
      <c r="L3" s="5">
        <v>70443240</v>
      </c>
      <c r="M3" s="5">
        <v>6457297</v>
      </c>
      <c r="N3" s="10" t="s">
        <v>210</v>
      </c>
      <c r="O3" s="10" t="s">
        <v>211</v>
      </c>
      <c r="P3" s="10" t="s">
        <v>837</v>
      </c>
    </row>
    <row r="4" spans="1:25" ht="43.2" x14ac:dyDescent="0.3">
      <c r="A4" s="10" t="s">
        <v>840</v>
      </c>
      <c r="B4" s="10">
        <v>80131502</v>
      </c>
      <c r="C4" s="46" t="s">
        <v>841</v>
      </c>
      <c r="D4" s="47"/>
      <c r="E4" s="11" t="s">
        <v>97</v>
      </c>
      <c r="F4" s="11" t="s">
        <v>39</v>
      </c>
      <c r="G4" s="8" t="s">
        <v>69</v>
      </c>
      <c r="H4" s="8" t="s">
        <v>41</v>
      </c>
      <c r="I4" s="8" t="s">
        <v>230</v>
      </c>
      <c r="J4" s="8" t="s">
        <v>202</v>
      </c>
      <c r="K4" s="8" t="s">
        <v>836</v>
      </c>
      <c r="L4" s="5">
        <v>50485968</v>
      </c>
      <c r="M4" s="5">
        <v>0</v>
      </c>
      <c r="N4" s="10" t="s">
        <v>210</v>
      </c>
      <c r="O4" s="10" t="s">
        <v>211</v>
      </c>
      <c r="P4" s="10" t="s">
        <v>837</v>
      </c>
    </row>
    <row r="5" spans="1:25" ht="43.2" x14ac:dyDescent="0.3">
      <c r="A5" s="10" t="s">
        <v>842</v>
      </c>
      <c r="B5" s="10">
        <v>80131502</v>
      </c>
      <c r="C5" s="49" t="s">
        <v>843</v>
      </c>
      <c r="D5" s="49"/>
      <c r="E5" s="11" t="s">
        <v>39</v>
      </c>
      <c r="F5" s="11" t="s">
        <v>73</v>
      </c>
      <c r="G5" s="8" t="s">
        <v>74</v>
      </c>
      <c r="H5" s="8" t="s">
        <v>41</v>
      </c>
      <c r="I5" s="8" t="s">
        <v>230</v>
      </c>
      <c r="J5" s="8" t="s">
        <v>202</v>
      </c>
      <c r="K5" s="8" t="s">
        <v>836</v>
      </c>
      <c r="L5" s="5">
        <v>16026690</v>
      </c>
      <c r="M5" s="5">
        <v>16026690</v>
      </c>
      <c r="N5" s="10" t="s">
        <v>44</v>
      </c>
      <c r="O5" s="10" t="s">
        <v>17</v>
      </c>
      <c r="P5" s="10" t="s">
        <v>837</v>
      </c>
    </row>
    <row r="6" spans="1:25" s="9" customFormat="1" ht="120" customHeight="1" x14ac:dyDescent="0.3">
      <c r="A6" s="10" t="s">
        <v>844</v>
      </c>
      <c r="B6" s="10">
        <v>80121500</v>
      </c>
      <c r="C6" s="49" t="s">
        <v>845</v>
      </c>
      <c r="D6" s="49"/>
      <c r="E6" s="11" t="s">
        <v>39</v>
      </c>
      <c r="F6" s="11" t="s">
        <v>63</v>
      </c>
      <c r="G6" s="8" t="s">
        <v>541</v>
      </c>
      <c r="H6" s="8" t="s">
        <v>41</v>
      </c>
      <c r="I6" s="8" t="s">
        <v>553</v>
      </c>
      <c r="J6" s="8" t="s">
        <v>553</v>
      </c>
      <c r="K6" s="8" t="s">
        <v>524</v>
      </c>
      <c r="L6" s="5">
        <v>200000000</v>
      </c>
      <c r="M6" s="5">
        <v>200000000</v>
      </c>
      <c r="N6" s="10" t="s">
        <v>44</v>
      </c>
      <c r="O6" s="10" t="s">
        <v>17</v>
      </c>
      <c r="P6" s="10" t="s">
        <v>555</v>
      </c>
      <c r="Q6" s="6"/>
      <c r="R6" s="10"/>
      <c r="S6" s="10"/>
      <c r="T6" s="10"/>
      <c r="U6" s="10"/>
      <c r="V6" s="12"/>
      <c r="W6" s="10"/>
      <c r="X6" s="13"/>
      <c r="Y6" s="14"/>
    </row>
    <row r="7" spans="1:25" ht="91.2" customHeight="1" x14ac:dyDescent="0.3">
      <c r="A7" s="10" t="s">
        <v>846</v>
      </c>
      <c r="B7" s="10" t="s">
        <v>495</v>
      </c>
      <c r="C7" s="46" t="s">
        <v>847</v>
      </c>
      <c r="D7" s="47"/>
      <c r="E7" s="11" t="s">
        <v>39</v>
      </c>
      <c r="F7" s="11" t="s">
        <v>62</v>
      </c>
      <c r="G7" s="8" t="s">
        <v>69</v>
      </c>
      <c r="H7" s="8" t="s">
        <v>41</v>
      </c>
      <c r="I7" s="8" t="s">
        <v>848</v>
      </c>
      <c r="J7" s="8" t="s">
        <v>848</v>
      </c>
      <c r="K7" s="8" t="s">
        <v>91</v>
      </c>
      <c r="L7" s="5">
        <v>1345440000</v>
      </c>
      <c r="M7" s="5">
        <v>1132220437</v>
      </c>
      <c r="N7" s="10" t="s">
        <v>210</v>
      </c>
      <c r="O7" s="10" t="s">
        <v>220</v>
      </c>
      <c r="P7" s="10" t="s">
        <v>849</v>
      </c>
    </row>
  </sheetData>
  <mergeCells count="7">
    <mergeCell ref="C7:D7"/>
    <mergeCell ref="C1:D1"/>
    <mergeCell ref="C6:D6"/>
    <mergeCell ref="C3:D3"/>
    <mergeCell ref="C2:D2"/>
    <mergeCell ref="C4:D4"/>
    <mergeCell ref="C5:D5"/>
  </mergeCells>
  <conditionalFormatting sqref="A1">
    <cfRule type="duplicateValues" dxfId="95" priority="43"/>
    <cfRule type="duplicateValues" dxfId="94" priority="44"/>
    <cfRule type="duplicateValues" dxfId="93" priority="45"/>
    <cfRule type="duplicateValues" dxfId="92" priority="46"/>
    <cfRule type="duplicateValues" dxfId="91" priority="47"/>
    <cfRule type="duplicateValues" dxfId="90" priority="48"/>
    <cfRule type="duplicateValues" dxfId="89" priority="49"/>
    <cfRule type="duplicateValues" dxfId="88" priority="50"/>
    <cfRule type="duplicateValues" dxfId="87" priority="51"/>
    <cfRule type="duplicateValues" dxfId="86" priority="52"/>
    <cfRule type="duplicateValues" dxfId="85" priority="53"/>
    <cfRule type="duplicateValues" dxfId="84" priority="54"/>
    <cfRule type="duplicateValues" dxfId="83" priority="55"/>
    <cfRule type="duplicateValues" dxfId="82" priority="56"/>
    <cfRule type="duplicateValues" dxfId="81" priority="57"/>
    <cfRule type="duplicateValues" dxfId="80" priority="58"/>
    <cfRule type="duplicateValues" dxfId="79" priority="59"/>
    <cfRule type="duplicateValues" dxfId="78" priority="60"/>
  </conditionalFormatting>
  <conditionalFormatting sqref="A2:A5">
    <cfRule type="duplicateValues" dxfId="77" priority="61"/>
    <cfRule type="duplicateValues" dxfId="76" priority="62"/>
    <cfRule type="duplicateValues" dxfId="75" priority="63"/>
    <cfRule type="duplicateValues" dxfId="74" priority="64"/>
    <cfRule type="duplicateValues" dxfId="73" priority="65"/>
    <cfRule type="duplicateValues" dxfId="72" priority="66"/>
    <cfRule type="duplicateValues" dxfId="71" priority="67"/>
    <cfRule type="duplicateValues" dxfId="70" priority="68"/>
    <cfRule type="duplicateValues" dxfId="69" priority="69"/>
    <cfRule type="duplicateValues" dxfId="68" priority="70"/>
    <cfRule type="duplicateValues" dxfId="67" priority="71"/>
    <cfRule type="duplicateValues" dxfId="66" priority="72"/>
    <cfRule type="duplicateValues" dxfId="65" priority="73"/>
    <cfRule type="duplicateValues" dxfId="64" priority="74"/>
    <cfRule type="duplicateValues" dxfId="63" priority="75"/>
    <cfRule type="duplicateValues" dxfId="62" priority="76"/>
    <cfRule type="duplicateValues" dxfId="61" priority="77"/>
    <cfRule type="duplicateValues" dxfId="60" priority="78"/>
    <cfRule type="duplicateValues" dxfId="59" priority="79"/>
  </conditionalFormatting>
  <conditionalFormatting sqref="A6">
    <cfRule type="duplicateValues" dxfId="58" priority="22"/>
    <cfRule type="duplicateValues" dxfId="57" priority="23"/>
    <cfRule type="duplicateValues" dxfId="56" priority="24"/>
    <cfRule type="duplicateValues" dxfId="55" priority="25"/>
    <cfRule type="duplicateValues" dxfId="54" priority="26"/>
    <cfRule type="duplicateValues" dxfId="53" priority="27"/>
    <cfRule type="duplicateValues" dxfId="52" priority="28"/>
    <cfRule type="duplicateValues" dxfId="51" priority="29"/>
    <cfRule type="duplicateValues" dxfId="50" priority="30"/>
    <cfRule type="duplicateValues" dxfId="49" priority="31"/>
    <cfRule type="duplicateValues" dxfId="48" priority="34"/>
    <cfRule type="duplicateValues" dxfId="47" priority="35"/>
    <cfRule type="duplicateValues" dxfId="46" priority="36"/>
    <cfRule type="duplicateValues" dxfId="45" priority="37"/>
    <cfRule type="duplicateValues" dxfId="44" priority="38"/>
    <cfRule type="duplicateValues" dxfId="43" priority="39"/>
    <cfRule type="duplicateValues" dxfId="42" priority="40"/>
    <cfRule type="duplicateValues" dxfId="41" priority="41"/>
    <cfRule type="duplicateValues" dxfId="40" priority="42"/>
  </conditionalFormatting>
  <conditionalFormatting sqref="A7">
    <cfRule type="duplicateValues" dxfId="39" priority="2"/>
    <cfRule type="duplicateValues" dxfId="38" priority="3"/>
    <cfRule type="duplicateValues" dxfId="37" priority="4"/>
    <cfRule type="duplicateValues" dxfId="36" priority="5"/>
    <cfRule type="duplicateValues" dxfId="35" priority="6"/>
    <cfRule type="duplicateValues" dxfId="34" priority="7"/>
    <cfRule type="duplicateValues" dxfId="33" priority="8"/>
    <cfRule type="duplicateValues" dxfId="32" priority="9"/>
    <cfRule type="duplicateValues" dxfId="31" priority="10"/>
    <cfRule type="duplicateValues" dxfId="30" priority="11"/>
    <cfRule type="duplicateValues" dxfId="29" priority="12"/>
    <cfRule type="duplicateValues" dxfId="28" priority="13"/>
    <cfRule type="duplicateValues" dxfId="27" priority="14"/>
    <cfRule type="duplicateValues" dxfId="26" priority="15"/>
    <cfRule type="duplicateValues" dxfId="25" priority="16"/>
    <cfRule type="duplicateValues" dxfId="24" priority="17"/>
    <cfRule type="duplicateValues" dxfId="23" priority="18"/>
    <cfRule type="duplicateValues" dxfId="22" priority="19"/>
    <cfRule type="duplicateValues" dxfId="21" priority="20"/>
  </conditionalFormatting>
  <conditionalFormatting sqref="C6:D6">
    <cfRule type="duplicateValues" dxfId="20" priority="21"/>
  </conditionalFormatting>
  <conditionalFormatting sqref="C7:D7">
    <cfRule type="duplicateValues" dxfId="19" priority="1"/>
  </conditionalFormatting>
  <conditionalFormatting sqref="T6">
    <cfRule type="duplicateValues" dxfId="18" priority="32"/>
  </conditionalFormatting>
  <conditionalFormatting sqref="T6:U6">
    <cfRule type="duplicateValues" dxfId="17" priority="33"/>
  </conditionalFormatting>
  <dataValidations count="1">
    <dataValidation type="list" allowBlank="1" showInputMessage="1" showErrorMessage="1" sqref="E2:F5 F6" xr:uid="{32FF0FF4-B666-4E6C-8AD6-EFEC2D2AC66F}">
      <formula1>"ENERO,FEBRERO,MARZO,ABRIL,MAYO,JUNIO,JULIO,AGOSTO,SEPTIEMBRE,OCTUBRE,NOVIEMBRE,DICIEMBRE"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191210D-2A89-44BD-9FE6-86766EE0FA70}">
          <x14:formula1>
            <xm:f>Hoja2!$H$10:$H$13</xm:f>
          </x14:formula1>
          <xm:sqref>O2:O6</xm:sqref>
        </x14:dataValidation>
        <x14:dataValidation type="list" allowBlank="1" showInputMessage="1" showErrorMessage="1" xr:uid="{8DED18F5-DA04-43FF-9540-E9A1427FEE04}">
          <x14:formula1>
            <xm:f>Hoja2!$H$1:$H$5</xm:f>
          </x14:formula1>
          <xm:sqref>H2:H7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16"/>
  <sheetViews>
    <sheetView topLeftCell="B1" workbookViewId="0">
      <selection activeCell="B1" sqref="B1"/>
    </sheetView>
  </sheetViews>
  <sheetFormatPr baseColWidth="10" defaultColWidth="11.44140625" defaultRowHeight="14.4" x14ac:dyDescent="0.3"/>
  <cols>
    <col min="8" max="8" width="50" customWidth="1"/>
  </cols>
  <sheetData>
    <row r="1" spans="2:8" x14ac:dyDescent="0.3">
      <c r="B1" s="1" t="s">
        <v>850</v>
      </c>
      <c r="H1" s="8" t="s">
        <v>75</v>
      </c>
    </row>
    <row r="2" spans="2:8" x14ac:dyDescent="0.3">
      <c r="B2" t="s">
        <v>41</v>
      </c>
      <c r="H2" s="8" t="s">
        <v>41</v>
      </c>
    </row>
    <row r="3" spans="2:8" x14ac:dyDescent="0.3">
      <c r="B3" t="s">
        <v>851</v>
      </c>
      <c r="H3" s="8" t="s">
        <v>65</v>
      </c>
    </row>
    <row r="4" spans="2:8" x14ac:dyDescent="0.3">
      <c r="B4" t="s">
        <v>852</v>
      </c>
      <c r="H4" s="8" t="s">
        <v>82</v>
      </c>
    </row>
    <row r="5" spans="2:8" x14ac:dyDescent="0.3">
      <c r="H5" s="8" t="s">
        <v>329</v>
      </c>
    </row>
    <row r="6" spans="2:8" x14ac:dyDescent="0.3">
      <c r="B6" s="1" t="s">
        <v>853</v>
      </c>
    </row>
    <row r="7" spans="2:8" x14ac:dyDescent="0.3">
      <c r="B7" t="s">
        <v>854</v>
      </c>
      <c r="H7" s="15" t="s">
        <v>210</v>
      </c>
    </row>
    <row r="8" spans="2:8" x14ac:dyDescent="0.3">
      <c r="B8" t="s">
        <v>855</v>
      </c>
      <c r="H8" s="15" t="s">
        <v>44</v>
      </c>
    </row>
    <row r="9" spans="2:8" x14ac:dyDescent="0.3">
      <c r="B9" t="s">
        <v>856</v>
      </c>
    </row>
    <row r="10" spans="2:8" x14ac:dyDescent="0.3">
      <c r="B10" t="s">
        <v>99</v>
      </c>
      <c r="H10" t="s">
        <v>17</v>
      </c>
    </row>
    <row r="11" spans="2:8" x14ac:dyDescent="0.3">
      <c r="B11" t="s">
        <v>857</v>
      </c>
      <c r="H11" t="s">
        <v>211</v>
      </c>
    </row>
    <row r="12" spans="2:8" x14ac:dyDescent="0.3">
      <c r="B12" t="s">
        <v>858</v>
      </c>
      <c r="H12" t="s">
        <v>859</v>
      </c>
    </row>
    <row r="13" spans="2:8" x14ac:dyDescent="0.3">
      <c r="B13" t="s">
        <v>860</v>
      </c>
      <c r="H13" t="s">
        <v>220</v>
      </c>
    </row>
    <row r="14" spans="2:8" x14ac:dyDescent="0.3">
      <c r="B14" t="s">
        <v>507</v>
      </c>
    </row>
    <row r="15" spans="2:8" x14ac:dyDescent="0.3">
      <c r="B15" t="s">
        <v>861</v>
      </c>
    </row>
    <row r="16" spans="2:8" x14ac:dyDescent="0.3">
      <c r="B16" t="s">
        <v>553</v>
      </c>
    </row>
  </sheetData>
  <sortState xmlns:xlrd2="http://schemas.microsoft.com/office/spreadsheetml/2017/richdata2" ref="B7:B16">
    <sortCondition ref="B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9F7BBA2EE71DB449BCD5C3F4069C8E3" ma:contentTypeVersion="11" ma:contentTypeDescription="Crear nuevo documento." ma:contentTypeScope="" ma:versionID="6d73643bf65a5bd1d9af911d30a45939">
  <xsd:schema xmlns:xsd="http://www.w3.org/2001/XMLSchema" xmlns:xs="http://www.w3.org/2001/XMLSchema" xmlns:p="http://schemas.microsoft.com/office/2006/metadata/properties" xmlns:ns3="6af88ae6-5bc6-4dbe-96d0-9683382878ca" xmlns:ns4="4def8043-b320-4011-93d0-7643a492eeca" targetNamespace="http://schemas.microsoft.com/office/2006/metadata/properties" ma:root="true" ma:fieldsID="78f17e3f3d0f198425be0941ff47c645" ns3:_="" ns4:_="">
    <xsd:import namespace="6af88ae6-5bc6-4dbe-96d0-9683382878ca"/>
    <xsd:import namespace="4def8043-b320-4011-93d0-7643a492eeca"/>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f88ae6-5bc6-4dbe-96d0-9683382878c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ef8043-b320-4011-93d0-7643a492eec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03A341-5752-4F0F-BA85-DF945B3980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f88ae6-5bc6-4dbe-96d0-9683382878ca"/>
    <ds:schemaRef ds:uri="4def8043-b320-4011-93d0-7643a492ee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95FE58-E4E1-44DB-BF4F-0C349D102C06}">
  <ds:schemaRefs>
    <ds:schemaRef ds:uri="http://schemas.microsoft.com/sharepoint/v3/contenttype/forms"/>
  </ds:schemaRefs>
</ds:datastoreItem>
</file>

<file path=customXml/itemProps3.xml><?xml version="1.0" encoding="utf-8"?>
<ds:datastoreItem xmlns:ds="http://schemas.openxmlformats.org/officeDocument/2006/customXml" ds:itemID="{749C9E3F-5F15-4FD3-84C8-B1C2B67F01C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FR-GAD-02-021</vt:lpstr>
      <vt:lpstr>Hoja1</vt:lpstr>
      <vt:lpstr>Líneas Eliminadas</vt:lpstr>
      <vt:lpstr>Hoja2</vt:lpstr>
      <vt:lpstr>'FR-GAD-02-021'!Área_de_impresión</vt:lpstr>
      <vt:lpstr>'FR-GAD-02-021'!Títulos_a_imprimir</vt:lpstr>
    </vt:vector>
  </TitlesOfParts>
  <Manager/>
  <Company>Fiduprevisora 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cromero</dc:creator>
  <cp:keywords/>
  <dc:description/>
  <cp:lastModifiedBy>Rodrigo Alfonso Álvarez Torres</cp:lastModifiedBy>
  <cp:revision/>
  <cp:lastPrinted>2026-01-24T16:28:19Z</cp:lastPrinted>
  <dcterms:created xsi:type="dcterms:W3CDTF">2014-02-28T16:00:40Z</dcterms:created>
  <dcterms:modified xsi:type="dcterms:W3CDTF">2026-01-24T16:29:56Z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0x01010019F7BBA2EE71DB449BCD5C3F4069C8E3</vt:lpwstr>
  </property>
</Properties>
</file>